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i\Desktop\"/>
    </mc:Choice>
  </mc:AlternateContent>
  <bookViews>
    <workbookView xWindow="0" yWindow="0" windowWidth="11760" windowHeight="4965" activeTab="1"/>
  </bookViews>
  <sheets>
    <sheet name="Relevé manuel" sheetId="5" r:id="rId1"/>
    <sheet name="Relevé" sheetId="2" r:id="rId2"/>
    <sheet name="Rapport-auto diagnostique" sheetId="3" r:id="rId3"/>
    <sheet name="Rapport version imprimable" sheetId="9" r:id="rId4"/>
  </sheets>
  <definedNames>
    <definedName name="ampoules">Relevé!$J$83:$M$83</definedName>
    <definedName name="année">Relevé!$J$23:$U$23</definedName>
    <definedName name="congel">Relevé!$J$61:$K$61</definedName>
    <definedName name="Ecrans">Relevé!$O$44:$R$44</definedName>
    <definedName name="frigo">Relevé!$J$60:$L$60</definedName>
    <definedName name="mois">Relevé!$J$21:$U$21</definedName>
    <definedName name="multimedia">Relevé!$O$45:$AA$45</definedName>
    <definedName name="pièces">Relevé!$J$85:$S$85</definedName>
    <definedName name="robinet">Relevé!$J$126:$N$126</definedName>
    <definedName name="selectionnez">Relevé!$O$44:$R$44</definedName>
    <definedName name="_xlnm.Print_Area" localSheetId="3">'Rapport version imprimable'!$A$1:$S$461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 i="2" l="1"/>
  <c r="L91" i="2"/>
  <c r="L92" i="2"/>
  <c r="L93" i="2"/>
  <c r="L94" i="2"/>
  <c r="L95" i="2"/>
  <c r="L96" i="2"/>
  <c r="L97" i="2"/>
  <c r="L98" i="2"/>
  <c r="L99" i="2"/>
  <c r="L100" i="2"/>
  <c r="L101" i="2"/>
  <c r="L102" i="2"/>
  <c r="L103" i="2"/>
  <c r="L104" i="2"/>
  <c r="L105" i="2"/>
  <c r="L106" i="2"/>
  <c r="L107" i="2"/>
  <c r="J89" i="2"/>
  <c r="J90" i="2"/>
  <c r="J91" i="2"/>
  <c r="J92" i="2"/>
  <c r="J93" i="2"/>
  <c r="J94" i="2"/>
  <c r="J95" i="2"/>
  <c r="J96" i="2"/>
  <c r="J97" i="2"/>
  <c r="J98" i="2"/>
  <c r="J99" i="2"/>
  <c r="J100" i="2"/>
  <c r="J101" i="2"/>
  <c r="J102" i="2"/>
  <c r="J103" i="2"/>
  <c r="J104" i="2"/>
  <c r="J105" i="2"/>
  <c r="J106" i="2"/>
  <c r="J107" i="2"/>
  <c r="J88" i="2"/>
  <c r="R140" i="2" l="1"/>
  <c r="T140" i="2"/>
  <c r="S140" i="2"/>
  <c r="K106" i="2" l="1"/>
  <c r="K107" i="2"/>
  <c r="M46" i="2" l="1"/>
  <c r="L46" i="2"/>
  <c r="J51" i="2"/>
  <c r="J52" i="2"/>
  <c r="J53" i="2"/>
  <c r="J54" i="2"/>
  <c r="J55" i="2"/>
  <c r="J56" i="2"/>
  <c r="J57" i="2"/>
  <c r="J58" i="2"/>
  <c r="J59" i="2"/>
  <c r="K39" i="2"/>
  <c r="K40" i="2"/>
  <c r="K41" i="2"/>
  <c r="K42" i="2"/>
  <c r="K43" i="2"/>
  <c r="K38" i="2"/>
  <c r="J39" i="2"/>
  <c r="J40" i="2"/>
  <c r="J41" i="2"/>
  <c r="J42" i="2"/>
  <c r="J43" i="2"/>
  <c r="J38" i="2"/>
  <c r="K51" i="2"/>
  <c r="K52" i="2"/>
  <c r="K53" i="2"/>
  <c r="K54" i="2"/>
  <c r="K55" i="2"/>
  <c r="K56" i="2"/>
  <c r="K57" i="2"/>
  <c r="K58" i="2"/>
  <c r="K59" i="2"/>
  <c r="K50" i="2"/>
  <c r="J50" i="2"/>
  <c r="K49" i="2"/>
  <c r="K48" i="2"/>
  <c r="K46" i="2"/>
  <c r="J46" i="2"/>
  <c r="K44" i="2"/>
  <c r="K45" i="2"/>
  <c r="J44" i="2"/>
  <c r="J45" i="2"/>
  <c r="J49" i="2"/>
  <c r="J48" i="2"/>
  <c r="J47" i="2"/>
  <c r="M48" i="2" l="1"/>
  <c r="L48" i="2"/>
  <c r="K47" i="2"/>
  <c r="K103" i="2"/>
  <c r="K104" i="2"/>
  <c r="K105" i="2"/>
  <c r="K90" i="2"/>
  <c r="K91" i="2"/>
  <c r="K92" i="2"/>
  <c r="K93" i="2"/>
  <c r="K94" i="2"/>
  <c r="K95" i="2"/>
  <c r="K96" i="2"/>
  <c r="K97" i="2"/>
  <c r="K98" i="2"/>
  <c r="K99" i="2"/>
  <c r="K100" i="2"/>
  <c r="K101" i="2"/>
  <c r="K102" i="2"/>
  <c r="K88" i="2"/>
  <c r="L88" i="2" s="1"/>
  <c r="K89" i="2"/>
  <c r="L89" i="2" s="1"/>
  <c r="K139" i="2"/>
  <c r="K137" i="2"/>
  <c r="K136" i="2"/>
  <c r="K135" i="2"/>
  <c r="K133" i="2"/>
  <c r="K134" i="2"/>
  <c r="K138" i="2"/>
  <c r="N66" i="2"/>
  <c r="M66" i="2"/>
  <c r="K109" i="2" l="1"/>
  <c r="L67" i="2"/>
  <c r="L66" i="2"/>
  <c r="L64" i="2"/>
  <c r="L63" i="2"/>
  <c r="L65" i="2"/>
  <c r="K66" i="2"/>
  <c r="M65" i="2" l="1"/>
  <c r="O340" i="3" l="1"/>
  <c r="O327" i="9"/>
  <c r="M139" i="2" l="1"/>
  <c r="J139" i="2" s="1"/>
  <c r="M138" i="2"/>
  <c r="J138" i="2" s="1"/>
  <c r="M137" i="2"/>
  <c r="J137" i="2" s="1"/>
  <c r="M136" i="2"/>
  <c r="J136" i="2" s="1"/>
  <c r="M134" i="2"/>
  <c r="J134" i="2" s="1"/>
  <c r="M133" i="2"/>
  <c r="J133" i="2" s="1"/>
  <c r="O138" i="2"/>
  <c r="L138" i="2" s="1"/>
  <c r="O137" i="2"/>
  <c r="L137" i="2" s="1"/>
  <c r="O136" i="2"/>
  <c r="L136" i="2" s="1"/>
  <c r="O135" i="2"/>
  <c r="L135" i="2" s="1"/>
  <c r="O133" i="2"/>
  <c r="L133" i="2" s="1"/>
  <c r="O139" i="2" l="1"/>
  <c r="L139" i="2" s="1"/>
  <c r="M135" i="2"/>
  <c r="J135" i="2" s="1"/>
  <c r="O134" i="2"/>
  <c r="L134" i="2" s="1"/>
  <c r="N141" i="2" l="1"/>
  <c r="O337" i="3" s="1"/>
  <c r="O324" i="9" l="1"/>
  <c r="K132" i="2"/>
  <c r="K233" i="9" l="1"/>
  <c r="I233" i="9"/>
  <c r="G233" i="9"/>
  <c r="F252" i="9"/>
  <c r="B384" i="9" l="1"/>
  <c r="H384" i="9"/>
  <c r="B352" i="3"/>
  <c r="H352" i="3"/>
  <c r="F221" i="3" l="1"/>
  <c r="G205" i="3"/>
  <c r="K205" i="3"/>
  <c r="I205" i="3"/>
  <c r="O35" i="9" l="1"/>
  <c r="O34" i="9"/>
  <c r="O33" i="9"/>
  <c r="O27" i="3"/>
  <c r="O26" i="3"/>
  <c r="O28" i="3"/>
  <c r="N211" i="9" l="1"/>
  <c r="N210" i="9"/>
  <c r="F210" i="9"/>
  <c r="N209" i="9"/>
  <c r="F209" i="9"/>
  <c r="N208" i="9"/>
  <c r="F208" i="9"/>
  <c r="N207" i="9"/>
  <c r="F207" i="9"/>
  <c r="F206" i="9"/>
  <c r="E37" i="9"/>
  <c r="E36" i="9"/>
  <c r="E35" i="9"/>
  <c r="E34" i="9"/>
  <c r="E33" i="9"/>
  <c r="E32" i="9"/>
  <c r="T134" i="2" l="1"/>
  <c r="N67" i="2" l="1"/>
  <c r="M67" i="2"/>
  <c r="I226" i="3"/>
  <c r="I225" i="3"/>
  <c r="I134" i="2" l="1"/>
  <c r="I135" i="2"/>
  <c r="I136" i="2"/>
  <c r="I137" i="2"/>
  <c r="I138" i="2"/>
  <c r="I139" i="2"/>
  <c r="I133" i="2"/>
  <c r="N134" i="2"/>
  <c r="N135" i="2"/>
  <c r="N136" i="2"/>
  <c r="N137" i="2"/>
  <c r="N138" i="2"/>
  <c r="N139" i="2"/>
  <c r="N133" i="2"/>
  <c r="T138" i="2" l="1"/>
  <c r="T137" i="2"/>
  <c r="S136" i="2"/>
  <c r="R133" i="2"/>
  <c r="R135" i="2"/>
  <c r="S138" i="2"/>
  <c r="R138" i="2"/>
  <c r="T133" i="2"/>
  <c r="R137" i="2"/>
  <c r="R136" i="2"/>
  <c r="S137" i="2"/>
  <c r="T135" i="2"/>
  <c r="T136" i="2"/>
  <c r="S133" i="2" l="1"/>
  <c r="S135" i="2"/>
  <c r="K119" i="2"/>
  <c r="K117" i="2"/>
  <c r="G304" i="3" l="1"/>
  <c r="G290" i="9"/>
  <c r="M64" i="2" l="1"/>
  <c r="N65" i="2" l="1"/>
  <c r="N64" i="2"/>
  <c r="N63" i="2"/>
  <c r="E30" i="3"/>
  <c r="E29" i="3"/>
  <c r="E28" i="3"/>
  <c r="E27" i="3"/>
  <c r="E25" i="3"/>
  <c r="E26" i="3"/>
  <c r="N288" i="3" l="1"/>
  <c r="N287" i="3"/>
  <c r="N286" i="3"/>
  <c r="N285" i="3"/>
  <c r="N284" i="3"/>
  <c r="F287" i="3"/>
  <c r="F286" i="3"/>
  <c r="F285" i="3"/>
  <c r="F284" i="3"/>
  <c r="F283" i="3"/>
  <c r="L225" i="3" l="1"/>
  <c r="K226" i="3" l="1"/>
  <c r="W245" i="3" s="1"/>
  <c r="W246" i="3" s="1"/>
  <c r="W247" i="3" s="1"/>
  <c r="W248" i="3" s="1"/>
  <c r="W249" i="3" s="1"/>
  <c r="W250" i="3" s="1"/>
  <c r="W251" i="3" s="1"/>
  <c r="W252" i="3" s="1"/>
  <c r="W253" i="3" s="1"/>
  <c r="W254" i="3" s="1"/>
  <c r="W255" i="3" s="1"/>
  <c r="W256" i="3" s="1"/>
  <c r="W257" i="3" s="1"/>
  <c r="W258" i="3" s="1"/>
  <c r="W259" i="3" s="1"/>
  <c r="W260" i="3" s="1"/>
  <c r="W261" i="3" s="1"/>
  <c r="W262" i="3" s="1"/>
  <c r="W263" i="3" s="1"/>
  <c r="W264" i="3" s="1"/>
  <c r="X245" i="3"/>
  <c r="M63" i="2"/>
  <c r="K67" i="2"/>
  <c r="K65" i="2"/>
  <c r="K64" i="2"/>
  <c r="K63" i="2"/>
  <c r="L151" i="2" l="1"/>
  <c r="D134" i="9"/>
  <c r="Y245" i="3"/>
  <c r="O63" i="2"/>
  <c r="L146" i="2" s="1"/>
  <c r="X246" i="3"/>
  <c r="O65" i="2"/>
  <c r="L148" i="2" s="1"/>
  <c r="O64" i="2"/>
  <c r="L147" i="2" s="1"/>
  <c r="K120" i="2"/>
  <c r="K121" i="2" s="1"/>
  <c r="J290" i="9" s="1"/>
  <c r="O67" i="2"/>
  <c r="L150" i="2" s="1"/>
  <c r="O66" i="2"/>
  <c r="L149" i="2" s="1"/>
  <c r="L153" i="2"/>
  <c r="L109" i="2" l="1"/>
  <c r="M109" i="2" s="1"/>
  <c r="I134" i="9"/>
  <c r="F137" i="9"/>
  <c r="L152" i="2"/>
  <c r="N152" i="2" s="1"/>
  <c r="O152" i="2" s="1"/>
  <c r="D127" i="3"/>
  <c r="L154" i="2"/>
  <c r="J304" i="3"/>
  <c r="Y246" i="3"/>
  <c r="X247" i="3"/>
  <c r="L156" i="2" l="1"/>
  <c r="N146" i="2"/>
  <c r="O146" i="2" s="1"/>
  <c r="N149" i="2"/>
  <c r="O149" i="2" s="1"/>
  <c r="G268" i="3"/>
  <c r="L268" i="3" s="1"/>
  <c r="P270" i="3" s="1"/>
  <c r="G272" i="9"/>
  <c r="L272" i="9" s="1"/>
  <c r="Q274" i="9" s="1"/>
  <c r="N147" i="2"/>
  <c r="O147" i="2" s="1"/>
  <c r="N153" i="2"/>
  <c r="O153" i="2" s="1"/>
  <c r="N150" i="2"/>
  <c r="O150" i="2" s="1"/>
  <c r="N151" i="2"/>
  <c r="O151" i="2" s="1"/>
  <c r="N148" i="2"/>
  <c r="O148" i="2" s="1"/>
  <c r="F130" i="3"/>
  <c r="I127" i="3"/>
  <c r="Y247" i="3"/>
  <c r="X248" i="3"/>
  <c r="X249" i="3" l="1"/>
  <c r="Y248" i="3"/>
  <c r="Y249" i="3" l="1"/>
  <c r="X250" i="3"/>
  <c r="X251" i="3" l="1"/>
  <c r="Y250" i="3"/>
  <c r="X252" i="3" l="1"/>
  <c r="Y251" i="3"/>
  <c r="Y252" i="3" l="1"/>
  <c r="X253" i="3"/>
  <c r="Y253" i="3" l="1"/>
  <c r="X254" i="3"/>
  <c r="X255" i="3" l="1"/>
  <c r="Y254" i="3"/>
  <c r="X256" i="3" l="1"/>
  <c r="Y255" i="3"/>
  <c r="X257" i="3" l="1"/>
  <c r="Y256" i="3"/>
  <c r="X258" i="3" l="1"/>
  <c r="Y257" i="3"/>
  <c r="Y258" i="3" l="1"/>
  <c r="X259" i="3"/>
  <c r="Y259" i="3" l="1"/>
  <c r="X260" i="3"/>
  <c r="X261" i="3" l="1"/>
  <c r="Y260" i="3"/>
  <c r="Y261" i="3" l="1"/>
  <c r="X262" i="3"/>
  <c r="Y262" i="3" l="1"/>
  <c r="X263" i="3"/>
  <c r="X264" i="3" l="1"/>
  <c r="Y264" i="3" s="1"/>
  <c r="Y263" i="3"/>
  <c r="Z245" i="3" l="1"/>
  <c r="H228" i="3" s="1"/>
</calcChain>
</file>

<file path=xl/comments1.xml><?xml version="1.0" encoding="utf-8"?>
<comments xmlns="http://schemas.openxmlformats.org/spreadsheetml/2006/main">
  <authors>
    <author>Mathilde COLAS-DERVIN</author>
  </authors>
  <commentList>
    <comment ref="J30" authorId="0" shapeId="0">
      <text>
        <r>
          <rPr>
            <b/>
            <sz val="9"/>
            <color indexed="81"/>
            <rFont val="Tahoma"/>
            <family val="2"/>
          </rPr>
          <t>Coef correcteur de conso des réfrigérateurs en fonction du mois de mesure</t>
        </r>
      </text>
    </comment>
    <comment ref="J31" authorId="0" shapeId="0">
      <text>
        <r>
          <rPr>
            <b/>
            <sz val="9"/>
            <color indexed="81"/>
            <rFont val="Tahoma"/>
            <family val="2"/>
          </rPr>
          <t>Coef correcteur de conso des congélateurs en fonction du mois de mesure</t>
        </r>
      </text>
    </comment>
    <comment ref="L48" authorId="0" shapeId="0">
      <text>
        <r>
          <rPr>
            <b/>
            <sz val="9"/>
            <color indexed="81"/>
            <rFont val="Tahoma"/>
            <family val="2"/>
          </rPr>
          <t>kWh/an</t>
        </r>
      </text>
    </comment>
    <comment ref="M48" authorId="0" shapeId="0">
      <text>
        <r>
          <rPr>
            <b/>
            <sz val="9"/>
            <color indexed="81"/>
            <rFont val="Tahoma"/>
            <family val="2"/>
          </rPr>
          <t>kWh/an</t>
        </r>
      </text>
    </comment>
    <comment ref="K88" authorId="0" shapeId="0">
      <text>
        <r>
          <rPr>
            <b/>
            <sz val="9"/>
            <color indexed="81"/>
            <rFont val="Tahoma"/>
            <family val="2"/>
          </rPr>
          <t>(kWh/an)</t>
        </r>
      </text>
    </comment>
    <comment ref="L88" authorId="0" shapeId="0">
      <text>
        <r>
          <rPr>
            <b/>
            <sz val="9"/>
            <color indexed="81"/>
            <rFont val="Tahoma"/>
            <family val="2"/>
          </rPr>
          <t>(kWh/an)</t>
        </r>
      </text>
    </comment>
    <comment ref="K109" authorId="0" shapeId="0">
      <text>
        <r>
          <rPr>
            <b/>
            <sz val="9"/>
            <color indexed="81"/>
            <rFont val="Tahoma"/>
            <family val="2"/>
          </rPr>
          <t>(kWh/an)</t>
        </r>
      </text>
    </comment>
    <comment ref="L109" authorId="0" shapeId="0">
      <text>
        <r>
          <rPr>
            <b/>
            <sz val="9"/>
            <color indexed="81"/>
            <rFont val="Tahoma"/>
            <family val="2"/>
          </rPr>
          <t>(kWh/an)</t>
        </r>
      </text>
    </comment>
    <comment ref="M109" authorId="0" shapeId="0">
      <text>
        <r>
          <rPr>
            <b/>
            <sz val="9"/>
            <color indexed="81"/>
            <rFont val="Tahoma"/>
            <family val="2"/>
          </rPr>
          <t>(kWh/an)</t>
        </r>
      </text>
    </comment>
  </commentList>
</comments>
</file>

<file path=xl/comments2.xml><?xml version="1.0" encoding="utf-8"?>
<comments xmlns="http://schemas.openxmlformats.org/spreadsheetml/2006/main">
  <authors>
    <author>Aurore</author>
  </authors>
  <commentList>
    <comment ref="I225" authorId="0" shapeId="0">
      <text>
        <r>
          <rPr>
            <sz val="9"/>
            <color indexed="81"/>
            <rFont val="Tahoma"/>
            <charset val="1"/>
          </rPr>
          <t xml:space="preserve">Vous pouvez saisir ici votre consommation ou laisser la valeur par défaut (si elle est proche de votre consommation)
</t>
        </r>
      </text>
    </comment>
    <comment ref="I226" authorId="0" shapeId="0">
      <text>
        <r>
          <rPr>
            <b/>
            <sz val="9"/>
            <color indexed="81"/>
            <rFont val="Tahoma"/>
            <charset val="1"/>
          </rPr>
          <t>Vous pouvez saisir ici la consommation d'un réfrigérateur que vous souhaitez acheter</t>
        </r>
      </text>
    </comment>
  </commentList>
</comments>
</file>

<file path=xl/sharedStrings.xml><?xml version="1.0" encoding="utf-8"?>
<sst xmlns="http://schemas.openxmlformats.org/spreadsheetml/2006/main" count="695" uniqueCount="360">
  <si>
    <t>Nom</t>
  </si>
  <si>
    <t>Prénom</t>
  </si>
  <si>
    <t>Code Postal</t>
  </si>
  <si>
    <t>Ville</t>
  </si>
  <si>
    <t>Téléphone</t>
  </si>
  <si>
    <t>Courriel</t>
  </si>
  <si>
    <t xml:space="preserve">Période à laquelle ont été </t>
  </si>
  <si>
    <t>Mois</t>
  </si>
  <si>
    <t>Année</t>
  </si>
  <si>
    <t>Nombre de personnes</t>
  </si>
  <si>
    <t>habitant dans le logement</t>
  </si>
  <si>
    <t>Remplissez les cases qui correspondent à vos appareils.</t>
  </si>
  <si>
    <t>ECRANS</t>
  </si>
  <si>
    <t>Type d'écrans</t>
  </si>
  <si>
    <t>ð</t>
  </si>
  <si>
    <t>Cathodique</t>
  </si>
  <si>
    <t>LCD</t>
  </si>
  <si>
    <t>Plasma</t>
  </si>
  <si>
    <t>LED</t>
  </si>
  <si>
    <t>MULTIMEDIA</t>
  </si>
  <si>
    <t>Type d'appareils</t>
  </si>
  <si>
    <t>Box internet</t>
  </si>
  <si>
    <t>ordinateur portable</t>
  </si>
  <si>
    <t>ordinateur fixe (tour)</t>
  </si>
  <si>
    <t>écran d'ordinateur fixe</t>
  </si>
  <si>
    <t>lecteur DVD</t>
  </si>
  <si>
    <t>lecteur Blue-ray</t>
  </si>
  <si>
    <t>Décodeur satellite / récepteur TNT</t>
  </si>
  <si>
    <t>Box télé</t>
  </si>
  <si>
    <t>Home cinéma</t>
  </si>
  <si>
    <t>imprimante</t>
  </si>
  <si>
    <t>scanner</t>
  </si>
  <si>
    <t>LAVE-LINGE</t>
  </si>
  <si>
    <t>Température du cycle</t>
  </si>
  <si>
    <t>Consommation (en kWh)</t>
  </si>
  <si>
    <t>SECHE-LINGE</t>
  </si>
  <si>
    <t>LAVE-VAISSELLE</t>
  </si>
  <si>
    <t>REFRIGERATEUR</t>
  </si>
  <si>
    <t>Type de réfrigérateur</t>
  </si>
  <si>
    <t>Volume (en litres)</t>
  </si>
  <si>
    <t>Avec congélateur interne ou au dessus du réfrigérateur</t>
  </si>
  <si>
    <t>Sans congélateur</t>
  </si>
  <si>
    <t>Avec congélateur en dessous du réfrigérateur</t>
  </si>
  <si>
    <t>Hauteur</t>
  </si>
  <si>
    <t>Volume</t>
  </si>
  <si>
    <t>90 cm</t>
  </si>
  <si>
    <t>100 L</t>
  </si>
  <si>
    <t>150 cm</t>
  </si>
  <si>
    <t>200 L</t>
  </si>
  <si>
    <t>170 cm</t>
  </si>
  <si>
    <t>250-300 L</t>
  </si>
  <si>
    <t>+ de 180 cm</t>
  </si>
  <si>
    <t>300-400 L</t>
  </si>
  <si>
    <t>CONGELATEUR</t>
  </si>
  <si>
    <t>Type de congélateur</t>
  </si>
  <si>
    <t>Armoire</t>
  </si>
  <si>
    <t>Coffre</t>
  </si>
  <si>
    <t>ARMOIRE</t>
  </si>
  <si>
    <t>COFFRE</t>
  </si>
  <si>
    <t>Longueur</t>
  </si>
  <si>
    <t>130 cm</t>
  </si>
  <si>
    <t>150 litres</t>
  </si>
  <si>
    <t>100 cm</t>
  </si>
  <si>
    <t>180 L</t>
  </si>
  <si>
    <t>160 cm</t>
  </si>
  <si>
    <t>200 litres</t>
  </si>
  <si>
    <t>140 cm</t>
  </si>
  <si>
    <t>300 L</t>
  </si>
  <si>
    <t>185 cm</t>
  </si>
  <si>
    <t>270 litres</t>
  </si>
  <si>
    <t>500 L</t>
  </si>
  <si>
    <t>190 cm et +</t>
  </si>
  <si>
    <t>350 litres</t>
  </si>
  <si>
    <t>Pièce</t>
  </si>
  <si>
    <t>Type d'ampoule</t>
  </si>
  <si>
    <t>Puissance (W)</t>
  </si>
  <si>
    <t>Volume du ballon (L)</t>
  </si>
  <si>
    <t>Température mesurée</t>
  </si>
  <si>
    <t>Point de puisage</t>
  </si>
  <si>
    <t>Débit mesuré</t>
  </si>
  <si>
    <t>Robinet cuisine</t>
  </si>
  <si>
    <t>Robinet salle de bain</t>
  </si>
  <si>
    <t>Robinet WC</t>
  </si>
  <si>
    <t>Pommeau de douche</t>
  </si>
  <si>
    <t>Autre robinet</t>
  </si>
  <si>
    <t>Si vous avez une baignoire et que vous prenez des bains, merci de remplir le tableau ci-dessous :</t>
  </si>
  <si>
    <t>Janvier</t>
  </si>
  <si>
    <t>Février</t>
  </si>
  <si>
    <t>Mars</t>
  </si>
  <si>
    <t>Avril</t>
  </si>
  <si>
    <t>Mai</t>
  </si>
  <si>
    <t>Juin</t>
  </si>
  <si>
    <t>Juillet</t>
  </si>
  <si>
    <t>Août</t>
  </si>
  <si>
    <t>Septembre</t>
  </si>
  <si>
    <t>Octobre</t>
  </si>
  <si>
    <t>Novembre</t>
  </si>
  <si>
    <t>Décembre</t>
  </si>
  <si>
    <t>Source:</t>
  </si>
  <si>
    <t>http://www.enertech.fr/docs/mde01.pdf</t>
  </si>
  <si>
    <t>page 13</t>
  </si>
  <si>
    <t>Conso des veilles (kWh/an)</t>
  </si>
  <si>
    <t>Conso en marche (kWh/an)</t>
  </si>
  <si>
    <t>Ordinateur portable</t>
  </si>
  <si>
    <t>Ordinateur fixe (hors écran)</t>
  </si>
  <si>
    <t>Lecteur DVD</t>
  </si>
  <si>
    <t>Lecteur Blue-Ray</t>
  </si>
  <si>
    <t>Magnéstoscope</t>
  </si>
  <si>
    <t>Décodeur satellite</t>
  </si>
  <si>
    <t>Box téléviseur</t>
  </si>
  <si>
    <t>Chaîne Hi-fi</t>
  </si>
  <si>
    <t>Imprimante jet d'encre</t>
  </si>
  <si>
    <t>Imprimante laser</t>
  </si>
  <si>
    <t>Scanner</t>
  </si>
  <si>
    <t>Consommations des veilles</t>
  </si>
  <si>
    <t>Consommations en marche</t>
  </si>
  <si>
    <t>Vos appareils</t>
  </si>
  <si>
    <t>Vos consommations</t>
  </si>
  <si>
    <t>Lave-linge</t>
  </si>
  <si>
    <t>Sèche-linge</t>
  </si>
  <si>
    <t>Le calcul des conso de référence est établi automatiquement en fonction du nombre de cycles</t>
  </si>
  <si>
    <t>Lave-vaisselle</t>
  </si>
  <si>
    <t>janvier</t>
  </si>
  <si>
    <t>fevrier</t>
  </si>
  <si>
    <t>mars</t>
  </si>
  <si>
    <t>avril</t>
  </si>
  <si>
    <t>mai</t>
  </si>
  <si>
    <t>juin</t>
  </si>
  <si>
    <t>juillet</t>
  </si>
  <si>
    <t>août</t>
  </si>
  <si>
    <t>septembre</t>
  </si>
  <si>
    <t>octobre</t>
  </si>
  <si>
    <t>novembre</t>
  </si>
  <si>
    <t>décembre</t>
  </si>
  <si>
    <t>Réfrigérateur</t>
  </si>
  <si>
    <t>Congélateur</t>
  </si>
  <si>
    <t>Appareil énergivores</t>
  </si>
  <si>
    <t>Appareils performants</t>
  </si>
  <si>
    <t xml:space="preserve"> - - - - - - - - - </t>
  </si>
  <si>
    <t>panachage prog.</t>
  </si>
  <si>
    <t>Sèche-Linge</t>
  </si>
  <si>
    <t>Lave-Vaisselle</t>
  </si>
  <si>
    <t>Conso de référence en fonction de la catégorie de matériel (cf. http://www.guide-topten.com/)</t>
  </si>
  <si>
    <t>Valeurs pour un volume supérieur ou égal à 230 L</t>
  </si>
  <si>
    <t>Cong. Armoire</t>
  </si>
  <si>
    <t>Cong. Coffre</t>
  </si>
  <si>
    <t>Buanderie</t>
  </si>
  <si>
    <t>Cellier</t>
  </si>
  <si>
    <t>Chambre</t>
  </si>
  <si>
    <t>Couloir</t>
  </si>
  <si>
    <t>Cuisine</t>
  </si>
  <si>
    <t>Garage</t>
  </si>
  <si>
    <t>Hall d'entrée</t>
  </si>
  <si>
    <t>Salle de bain</t>
  </si>
  <si>
    <t>Salon</t>
  </si>
  <si>
    <t>Toilettes</t>
  </si>
  <si>
    <t>efficacité lumineuse</t>
  </si>
  <si>
    <t xml:space="preserve">Consommation avant remplacement </t>
  </si>
  <si>
    <t xml:space="preserve">Consommation après remplacement </t>
  </si>
  <si>
    <t>Total Conso avant rempl.</t>
  </si>
  <si>
    <t>Total Conso après rempl.</t>
  </si>
  <si>
    <t>Economies réalisées</t>
  </si>
  <si>
    <t>Les pertes journalières :</t>
  </si>
  <si>
    <t xml:space="preserve">Température de consigne optimale </t>
  </si>
  <si>
    <t>Votre température de consigne</t>
  </si>
  <si>
    <t>cr moyen</t>
  </si>
  <si>
    <t>dépend de l'isolation du ballon</t>
  </si>
  <si>
    <t xml:space="preserve">ballon </t>
  </si>
  <si>
    <t>Q=</t>
  </si>
  <si>
    <t>Wh/j</t>
  </si>
  <si>
    <t>kWh/an</t>
  </si>
  <si>
    <t>Robinet toilettes</t>
  </si>
  <si>
    <t>Gaspi</t>
  </si>
  <si>
    <t>Vous</t>
  </si>
  <si>
    <t>Eco</t>
  </si>
  <si>
    <t>débit max</t>
  </si>
  <si>
    <t>débit mesuré</t>
  </si>
  <si>
    <t>débit min</t>
  </si>
  <si>
    <t>Somme conso gaspi</t>
  </si>
  <si>
    <t>Somme conso éco</t>
  </si>
  <si>
    <t>Douche</t>
  </si>
  <si>
    <t>Bains</t>
  </si>
  <si>
    <t>Conso Gaspi</t>
  </si>
  <si>
    <t>Conso Eco</t>
  </si>
  <si>
    <t>Total conso</t>
  </si>
  <si>
    <t>Appareils en marche</t>
  </si>
  <si>
    <t>Appareils en veille</t>
  </si>
  <si>
    <t>Eclairage</t>
  </si>
  <si>
    <t>Ballon d'eau chaude</t>
  </si>
  <si>
    <t>hors chauffage et ECS</t>
  </si>
  <si>
    <t>source : ADEME</t>
  </si>
  <si>
    <t>Case bleue : à remplir manuellement</t>
  </si>
  <si>
    <t>Halogène</t>
  </si>
  <si>
    <t>Incandescence</t>
  </si>
  <si>
    <t>Basse consommation</t>
  </si>
  <si>
    <t>Débit mesuré (L/min)</t>
  </si>
  <si>
    <t>Période à laquelle ont été effectué les mesures</t>
  </si>
  <si>
    <t>Nombre de personnes présentes au foyer</t>
  </si>
  <si>
    <t>Quelques définitions de base</t>
  </si>
  <si>
    <t>Dans les résultats suivants, les consommations sont exprimées en kWh par an.</t>
  </si>
  <si>
    <t>une place de cinéma</t>
  </si>
  <si>
    <t>un CD</t>
  </si>
  <si>
    <t>un Beau livre</t>
  </si>
  <si>
    <t>une place de concert</t>
  </si>
  <si>
    <t>un menu complet</t>
  </si>
  <si>
    <t>une demi-pension en chambre d'hôte</t>
  </si>
  <si>
    <t>une demi-pension à l'hôtel</t>
  </si>
  <si>
    <t>50 - 80 kWh</t>
  </si>
  <si>
    <t>80 - 120 kWh</t>
  </si>
  <si>
    <t>120 - 160 kWh</t>
  </si>
  <si>
    <t>160 - 200 kWh</t>
  </si>
  <si>
    <t>200 - 250 kWh</t>
  </si>
  <si>
    <t>250 - 350 kWh</t>
  </si>
  <si>
    <t>350 - 500 kWh</t>
  </si>
  <si>
    <t>500 - 700 kWh</t>
  </si>
  <si>
    <t>La consommation totale de vos veilles inutiles :</t>
  </si>
  <si>
    <t>soit</t>
  </si>
  <si>
    <t xml:space="preserve"> l'équivalent d'</t>
  </si>
  <si>
    <r>
      <rPr>
        <i/>
        <u/>
        <sz val="8"/>
        <rFont val="Century Gothic"/>
        <family val="2"/>
      </rPr>
      <t>Source</t>
    </r>
    <r>
      <rPr>
        <i/>
        <sz val="8"/>
        <rFont val="Century Gothic"/>
        <family val="2"/>
      </rPr>
      <t xml:space="preserve"> : ADEME</t>
    </r>
  </si>
  <si>
    <t>Coût de fonctionnement d'un ancien modèle :</t>
  </si>
  <si>
    <t>kWh soit</t>
  </si>
  <si>
    <t>€/an</t>
  </si>
  <si>
    <t xml:space="preserve">Coût de fonctionnement d'un modèle performant : </t>
  </si>
  <si>
    <t>Coût d'achat du modèle performant :</t>
  </si>
  <si>
    <t>(source http://www.guidetopten.fr/)</t>
  </si>
  <si>
    <t>Cet investissement est amorti en moins de</t>
  </si>
  <si>
    <t>Voici l'évolution de vos dépenses sur 20 ans, en estimant une augmentation du prix de l'électricité de</t>
  </si>
  <si>
    <t>/an (source AGEDEN) :</t>
  </si>
  <si>
    <t>d'économie par an</t>
  </si>
  <si>
    <t xml:space="preserve">Les ampoules à LED ont une durée de vie d'au moins 10 ans, cela representent donc une économie de plus de </t>
  </si>
  <si>
    <t xml:space="preserve">Ordre de grandeur du prix de l'énergie électrique et des abonnements </t>
  </si>
  <si>
    <t>TARIF BLEU EDF réglementé</t>
  </si>
  <si>
    <t>Puissance souscrite (kVA)</t>
  </si>
  <si>
    <t>Abonnement annuel
(€ TTC)</t>
  </si>
  <si>
    <t>Prix du kWh
(cts € TTC/kWh)</t>
  </si>
  <si>
    <t>Réglage disjoncteur (A)</t>
  </si>
  <si>
    <t>Abonnement annuel (€ TTC)</t>
  </si>
  <si>
    <t>Heures pleines</t>
  </si>
  <si>
    <t>Heures creuses</t>
  </si>
  <si>
    <t xml:space="preserve">en moins = </t>
  </si>
  <si>
    <t>Remarque :</t>
  </si>
  <si>
    <t>Une partie de l'eau utilisée est de l'eau chaude.</t>
  </si>
  <si>
    <t xml:space="preserve">En réalisant des économies d'eau … </t>
  </si>
  <si>
    <t>… vous réaliserez donc également des économies d'énergie.</t>
  </si>
  <si>
    <t>Pour aller plus loin…</t>
  </si>
  <si>
    <t>http://www.guide-topten.com</t>
  </si>
  <si>
    <t>http://www.topten.ch/index.php?page=francais</t>
  </si>
  <si>
    <t>http://www.jeconomiseleau.org</t>
  </si>
  <si>
    <t>http://www.energie-environnement.ch</t>
  </si>
  <si>
    <t>Pour toute information complémentaire, n'hésitez pas à nous contacter :</t>
  </si>
  <si>
    <r>
      <t xml:space="preserve">Les missions de notre association sont de sensibiliser le grand public et les collectivités à l’utilisation rationnelle de l’énergie, et de favoriser le développement des énergies renouvelables.
</t>
    </r>
    <r>
      <rPr>
        <sz val="10"/>
        <color rgb="FFFF0000"/>
        <rFont val="Arial"/>
        <family val="2"/>
      </rPr>
      <t/>
    </r>
  </si>
  <si>
    <r>
      <t xml:space="preserve">Si vous souhaitez soutenir nos actions,  vous pouvez nous retourner le bulletin d’adhésion en le téléchargeant ici </t>
    </r>
    <r>
      <rPr>
        <u/>
        <sz val="10"/>
        <color rgb="FF0000FF"/>
        <rFont val="Arial"/>
        <family val="2"/>
      </rPr>
      <t>http://www.ageden38.org/L-AGEDEN/Comment-adherer</t>
    </r>
  </si>
  <si>
    <t>un plat du jour</t>
  </si>
  <si>
    <t>Vos consommations en détails :</t>
  </si>
  <si>
    <t>Bilan de vos consommations d'électricité spécifique</t>
  </si>
  <si>
    <t xml:space="preserve">Consommations électriques de vos veilles </t>
  </si>
  <si>
    <t>Consommations électriques de vos appareils de lavage</t>
  </si>
  <si>
    <t>Consommations électriques de vos appareils de froid</t>
  </si>
  <si>
    <t>Consommations électriques de vos éclairages</t>
  </si>
  <si>
    <t>Consommations liées au pertes de votre ballon d'eau chaude</t>
  </si>
  <si>
    <t>Vos consommations d'eau</t>
  </si>
  <si>
    <t>Avez-vous une chasse d'eau double débit ?</t>
  </si>
  <si>
    <r>
      <t xml:space="preserve">ð </t>
    </r>
    <r>
      <rPr>
        <sz val="12"/>
        <color theme="1"/>
        <rFont val="Calibri"/>
        <family val="2"/>
        <scheme val="minor"/>
      </rPr>
      <t>Oui</t>
    </r>
  </si>
  <si>
    <r>
      <t xml:space="preserve">ð </t>
    </r>
    <r>
      <rPr>
        <sz val="12"/>
        <color theme="1"/>
        <rFont val="Calibri"/>
        <family val="2"/>
        <scheme val="minor"/>
      </rPr>
      <t>Non</t>
    </r>
  </si>
  <si>
    <t>Oui</t>
  </si>
  <si>
    <t>Non</t>
  </si>
  <si>
    <t>Année d'achat</t>
  </si>
  <si>
    <r>
      <rPr>
        <b/>
        <sz val="11"/>
        <color rgb="FFFF0000"/>
        <rFont val="Comic Sans MS"/>
        <family val="4"/>
      </rPr>
      <t>Le Watt (W) :</t>
    </r>
    <r>
      <rPr>
        <sz val="11"/>
        <color rgb="FFFF0000"/>
        <rFont val="Comic Sans MS"/>
        <family val="4"/>
      </rPr>
      <t xml:space="preserve"> </t>
    </r>
    <r>
      <rPr>
        <sz val="11"/>
        <rFont val="Comic Sans MS"/>
        <family val="4"/>
      </rPr>
      <t xml:space="preserve">
C'est une unité de </t>
    </r>
    <r>
      <rPr>
        <b/>
        <sz val="11"/>
        <rFont val="Comic Sans MS"/>
        <family val="4"/>
      </rPr>
      <t>puissance énergétique</t>
    </r>
    <r>
      <rPr>
        <sz val="11"/>
        <rFont val="Comic Sans MS"/>
        <family val="4"/>
      </rPr>
      <t xml:space="preserve">, autrement dit de quantité d'énergie consommée chaque seconde (1 Watt = 1 Joule par seconde). Ainsi, une ampoule de 100 Watts consomme chaque seconde cinq fois plus d'énergie qu'une ampoule de 20 Watts (cinq fois 20W=100W); à l'usage, elle coûtera donc cinq fois plus cher en électricité.
Un "kiloWatt" signifie mille Watts.
Toutes les lampes et tous les appareils électriques indiquent la puissance qu'ils nécessitent pour fonctionner. </t>
    </r>
    <r>
      <rPr>
        <b/>
        <sz val="11"/>
        <rFont val="Comic Sans MS"/>
        <family val="4"/>
      </rPr>
      <t>Certains appareils soutirent même quelques Watts lorsqu'ils sont apparemment hors fonction (consommation dite "de veille" ou "cachée") - mais c'est rarement signalé.</t>
    </r>
  </si>
  <si>
    <t>A METTRE PAR ICI ATTENTION AUX FORMULES</t>
  </si>
  <si>
    <t>Sans remplacement</t>
  </si>
  <si>
    <t>Avec remplacement</t>
  </si>
  <si>
    <r>
      <rPr>
        <b/>
        <u/>
        <sz val="11"/>
        <rFont val="Comic Sans MS"/>
        <family val="4"/>
      </rPr>
      <t>Cas concrêt :</t>
    </r>
    <r>
      <rPr>
        <b/>
        <sz val="11"/>
        <rFont val="Comic Sans MS"/>
        <family val="4"/>
      </rPr>
      <t xml:space="preserve"> remplacement d'un réfrigérateur-congélateur de plus de 10 ans par un modèle neuf performant (étiquette A+)</t>
    </r>
  </si>
  <si>
    <t>En remplaçant vos ampoules actuelles par des ampoules led, l'économie est de :</t>
  </si>
  <si>
    <t>par an</t>
  </si>
  <si>
    <r>
      <t xml:space="preserve">Option Base (prix TTC du kWh identique 24h/24h)
</t>
    </r>
    <r>
      <rPr>
        <sz val="11"/>
        <rFont val="Arial"/>
        <family val="2"/>
      </rPr>
      <t>Prix Métropole au 01/01/2016</t>
    </r>
  </si>
  <si>
    <r>
      <t xml:space="preserve">Option Heures creuses (variation du prix TTC du kWh sur 24h)
</t>
    </r>
    <r>
      <rPr>
        <sz val="11"/>
        <rFont val="Arial"/>
        <family val="2"/>
      </rPr>
      <t>Prix Métropole au 01/01/2016</t>
    </r>
  </si>
  <si>
    <r>
      <t>N'hésitez pas à contacter à nouveau les conseillers de l’Espace Info-Energie : ils peuvent vous apporter une information objective et gratuite. Nous vous invitons aussi à consulter notre site (</t>
    </r>
    <r>
      <rPr>
        <u/>
        <sz val="10"/>
        <color rgb="FF0000FF"/>
        <rFont val="Arial"/>
        <family val="2"/>
      </rPr>
      <t>www.infoenergie38.org</t>
    </r>
    <r>
      <rPr>
        <sz val="10"/>
        <rFont val="Arial"/>
        <family val="2"/>
      </rPr>
      <t>) et le site de l'ADEME (</t>
    </r>
    <r>
      <rPr>
        <u/>
        <sz val="10"/>
        <color rgb="FF0000FF"/>
        <rFont val="Arial"/>
        <family val="2"/>
      </rPr>
      <t>www.ademe.fr</t>
    </r>
    <r>
      <rPr>
        <sz val="10"/>
        <rFont val="Arial"/>
        <family val="2"/>
      </rPr>
      <t>). Aussi, vous êtes conviés aux diverses manifestations organisées par l’Espace Info Energie, consultables sur l’agenda de notre site internet.</t>
    </r>
  </si>
  <si>
    <r>
      <rPr>
        <b/>
        <i/>
        <sz val="11"/>
        <rFont val="Comic Sans MS"/>
        <family val="4"/>
      </rPr>
      <t>Remarque :</t>
    </r>
    <r>
      <rPr>
        <sz val="11"/>
        <rFont val="Comic Sans MS"/>
        <family val="4"/>
      </rPr>
      <t xml:space="preserve"> L</t>
    </r>
    <r>
      <rPr>
        <i/>
        <sz val="11"/>
        <rFont val="Comic Sans MS"/>
        <family val="4"/>
      </rPr>
      <t>es prix TTC du kWh électrique sont indiqués un peu plus bas dans ce document.</t>
    </r>
  </si>
  <si>
    <r>
      <rPr>
        <b/>
        <sz val="11"/>
        <color rgb="FFFF0000"/>
        <rFont val="Comic Sans MS"/>
        <family val="4"/>
      </rPr>
      <t>Les veilles inutiles :</t>
    </r>
    <r>
      <rPr>
        <sz val="11"/>
        <rFont val="Comic Sans MS"/>
        <family val="4"/>
      </rPr>
      <t xml:space="preserve">
Dans cet outil de calcul, nous considérons qu'un appareil en fonctionnement mais dont on ne se sert pas (exemple : la box internet la nuit) constitue une veille inutile. De la même manière, les veilles classiques (exemple : le téléviseur en attente du signal d'allumage de la télécommande) sont toutes considérées comme des veilles inutiles.</t>
    </r>
  </si>
  <si>
    <t>&lt; 50 kWh</t>
  </si>
  <si>
    <t>&gt; 700 kWh</t>
  </si>
  <si>
    <t>*Si vous avez renseigné plusieurs réfrigérateurs et/ou congélateurs les consommations</t>
  </si>
  <si>
    <t xml:space="preserve"> affichées sur les graphiques sont le cumuls des appareils.</t>
  </si>
  <si>
    <t>Votre consommation d'électricité spécifique
(hors chauffage et ECS*)</t>
  </si>
  <si>
    <t>Chasse d'eau simple débit</t>
  </si>
  <si>
    <t>Chasse d'eau double débit</t>
  </si>
  <si>
    <t>Grand débit</t>
  </si>
  <si>
    <t>Petit débit</t>
  </si>
  <si>
    <t>Consommations d'une chasse d'eau/chasse tirée :</t>
  </si>
  <si>
    <r>
      <rPr>
        <b/>
        <sz val="11"/>
        <color rgb="FFFF0000"/>
        <rFont val="Comic Sans MS"/>
        <family val="4"/>
      </rPr>
      <t>Les veilles inutiles :</t>
    </r>
    <r>
      <rPr>
        <sz val="11"/>
        <rFont val="Comic Sans MS"/>
        <family val="4"/>
      </rPr>
      <t xml:space="preserve">
Dans cet outil de calcul, nous considérons qu'un appareil en fonctionnement mais dont on ne se sert pas (exemple : la box internet la nuit)
constitue une veille inutile. De la même manière, les veilles classiques (exemple : le téléviseur en attente du signal d'allumage de la télécommande) sont toutes considérées comme des veilles inutiles.</t>
    </r>
  </si>
  <si>
    <t>Somme de vos conso par point de puisage</t>
  </si>
  <si>
    <t>Température de votre réfrigérateur</t>
  </si>
  <si>
    <t>bas :</t>
  </si>
  <si>
    <t>milieu :</t>
  </si>
  <si>
    <t>haut :</t>
  </si>
  <si>
    <t>Température interne</t>
  </si>
  <si>
    <t>de votre réfrigérateur :</t>
  </si>
  <si>
    <t>En bas :</t>
  </si>
  <si>
    <t>Au milieu :</t>
  </si>
  <si>
    <t>En haut :</t>
  </si>
  <si>
    <t>Température de votre congélateur</t>
  </si>
  <si>
    <t>Conso gaspi</t>
  </si>
  <si>
    <t>Conso éco</t>
  </si>
  <si>
    <t>Avez-vous une chasse d'eau à double débit ?</t>
  </si>
  <si>
    <t>Température interne de votre congélateur :</t>
  </si>
  <si>
    <t>une poignée d'€</t>
  </si>
  <si>
    <t>un beau cadeau !</t>
  </si>
  <si>
    <r>
      <rPr>
        <b/>
        <sz val="11"/>
        <color rgb="FFFF0000"/>
        <rFont val="Comic Sans MS"/>
        <family val="4"/>
      </rPr>
      <t xml:space="preserve">Le kiloWattheure (kWh) : </t>
    </r>
    <r>
      <rPr>
        <sz val="11"/>
        <rFont val="Comic Sans MS"/>
        <family val="4"/>
      </rPr>
      <t xml:space="preserve">
C'est une unité de </t>
    </r>
    <r>
      <rPr>
        <b/>
        <sz val="11"/>
        <rFont val="Comic Sans MS"/>
        <family val="4"/>
      </rPr>
      <t>quantité d'énergie</t>
    </r>
    <r>
      <rPr>
        <sz val="11"/>
        <rFont val="Comic Sans MS"/>
        <family val="4"/>
      </rPr>
      <t>. kilo-Watt-heure (kWh) signifie "1000 Watts pendant une heure". C'est, par exemple, l'énergie électrique consommée par dix ampoules de 100 W allumées pendant une heure. Ou celle de 10 ampoules fluocompactes de 20 W qui produiront autant de lumière – mais pendant 5 heures.  Un tableau page 4 précise les prix TTC du kWh électrique aux tarifs réglementés.</t>
    </r>
  </si>
  <si>
    <r>
      <t>Le prix du m</t>
    </r>
    <r>
      <rPr>
        <vertAlign val="superscript"/>
        <sz val="11"/>
        <rFont val="Comic Sans MS"/>
        <family val="4"/>
      </rPr>
      <t>3</t>
    </r>
    <r>
      <rPr>
        <sz val="11"/>
        <rFont val="Comic Sans MS"/>
        <family val="4"/>
      </rPr>
      <t xml:space="preserve"> en Isère varie de </t>
    </r>
    <r>
      <rPr>
        <b/>
        <sz val="11"/>
        <rFont val="Comic Sans MS"/>
        <family val="4"/>
      </rPr>
      <t>2,5 à 3,5 € TTC</t>
    </r>
    <r>
      <rPr>
        <sz val="11"/>
        <rFont val="Comic Sans MS"/>
        <family val="4"/>
      </rPr>
      <t xml:space="preserve"> environ en fonction des communes.</t>
    </r>
  </si>
  <si>
    <r>
      <t>Le prix du m</t>
    </r>
    <r>
      <rPr>
        <vertAlign val="superscript"/>
        <sz val="11"/>
        <rFont val="Comic Sans MS"/>
        <family val="4"/>
      </rPr>
      <t>3</t>
    </r>
    <r>
      <rPr>
        <sz val="11"/>
        <rFont val="Comic Sans MS"/>
        <family val="4"/>
      </rPr>
      <t xml:space="preserve"> en Isère varie de </t>
    </r>
    <r>
      <rPr>
        <b/>
        <sz val="11"/>
        <rFont val="Comic Sans MS"/>
        <family val="4"/>
      </rPr>
      <t>2,5 à 3,5 € TTC</t>
    </r>
    <r>
      <rPr>
        <sz val="11"/>
        <rFont val="Comic Sans MS"/>
        <family val="4"/>
      </rPr>
      <t xml:space="preserve"> </t>
    </r>
  </si>
  <si>
    <t>environ en fonction des communes.</t>
  </si>
  <si>
    <t>exemple : LCD</t>
  </si>
  <si>
    <t>exemple : Box internet</t>
  </si>
  <si>
    <t>exemple : 40,0 °C</t>
  </si>
  <si>
    <t>exemple : 50,0 °C</t>
  </si>
  <si>
    <t>exemple : 60,0 °C</t>
  </si>
  <si>
    <t>exemple :
Avec congélateur interne ou au dessus du réfrigérateur</t>
  </si>
  <si>
    <t>exemple : Armoire</t>
  </si>
  <si>
    <t>exemple : Salon</t>
  </si>
  <si>
    <t>exemple : Robinet cuisine</t>
  </si>
  <si>
    <t>exemple : Cathodique</t>
  </si>
  <si>
    <t>http://www.infoenergie38.org</t>
  </si>
  <si>
    <t>C'est normal que le lien Ademe soit décalé : c'est pour qu'il ne le soit pas lors de l'enregistrement pdf</t>
  </si>
  <si>
    <t>effectuées les mesures</t>
  </si>
  <si>
    <t>Puissance de l'appareil en utilisation (W)</t>
  </si>
  <si>
    <t>Puissance de l'appareil hors utilisation (W)</t>
  </si>
  <si>
    <t>Nombre de cycles par semaine</t>
  </si>
  <si>
    <t>Nombre de bains par semaine (pour l'ensemble du foyer)</t>
  </si>
  <si>
    <t>Magnétoscope</t>
  </si>
  <si>
    <t>Chaine-Hifi</t>
  </si>
  <si>
    <t>Quantité d'eau consommée pour une douche (en Litres)</t>
  </si>
  <si>
    <t>Douche 1</t>
  </si>
  <si>
    <t>Douche 2</t>
  </si>
  <si>
    <t>Douche 3</t>
  </si>
  <si>
    <t>Douche 4</t>
  </si>
  <si>
    <t>Consommations moyenne des douches relevée sur le compteur :</t>
  </si>
  <si>
    <r>
      <t xml:space="preserve">Consommation moyenne par douche
</t>
    </r>
    <r>
      <rPr>
        <i/>
        <sz val="11"/>
        <color rgb="FF000000"/>
        <rFont val="Comic Sans MS"/>
        <family val="4"/>
      </rPr>
      <t>(relevée avec le compteur)</t>
    </r>
  </si>
  <si>
    <t>Température de l'eau de la douche</t>
  </si>
  <si>
    <t>Console jeu vidéo</t>
  </si>
  <si>
    <t>REFRIGERATEUR OU REFRIGERATEUR/CONGELATEUR</t>
  </si>
  <si>
    <t>Américain</t>
  </si>
  <si>
    <t>Case verte : à remplir avec le menu déroulant en cliquant sur la case puis sur la flèche ou en saisissant manuellement le cas échéant</t>
  </si>
  <si>
    <t>sources : http://www.guide-topten.com/ sauf frigo américain : boulanger</t>
  </si>
  <si>
    <t>Dans les formules ci-dessous le *1440 sert à avoir la bonne valeur en m3 parce que le temps d'utilisation est issu d'une cellule au format heure. Ca correspond à 60min*24h</t>
  </si>
  <si>
    <t>Durée d'utilisation par jour (hh:mm)</t>
  </si>
  <si>
    <t>Durée d'utilisation (hh:mm)</t>
  </si>
  <si>
    <t>http://www.energie-info.fr/</t>
  </si>
  <si>
    <t>Espace Info Energie de l'Isère :</t>
  </si>
  <si>
    <t>Guide d'achat d'appareil électroménager performant :</t>
  </si>
  <si>
    <t>Infos sur les économies d'eau :</t>
  </si>
  <si>
    <t>Informations sur la consommation, l'économie d'énergie et l'environnement :</t>
  </si>
  <si>
    <t>Site du médiateur de l'énergie pour comparer toutes les offres des fournisseurs d'énergie :</t>
  </si>
  <si>
    <t>/</t>
  </si>
  <si>
    <t>Précisions sur les valeurs de références</t>
  </si>
  <si>
    <t>Efficacité lumineuse LED :</t>
  </si>
  <si>
    <r>
      <rPr>
        <b/>
        <sz val="11"/>
        <color rgb="FFFF0000"/>
        <rFont val="Comic Sans MS"/>
        <family val="4"/>
      </rPr>
      <t>Conso gaspi et conso éco :</t>
    </r>
    <r>
      <rPr>
        <sz val="11"/>
        <rFont val="Comic Sans MS"/>
        <family val="4"/>
      </rPr>
      <t xml:space="preserve">
Les valeurs données sont sur la base d'une utilisation identique à celle que vous avez renseignée, mais avec l'hypothèse de l'utilisation d'un appareil énergivore et d'un appareil économe.
Pour les appareils de froid, les valeurs de références éco et gaspi sont pour des volumes égaux ou supérieurs à 230 L.
Pour les appareils de lavage, les valeurs de références éco et gaspi sont basées sur :
Lave linge : 220 cycles/an avec panachage de programme
Sèche linge : 160 cycles/an avec panachage de programme
Lave vaisselle : 280 cycles/an avec panachage de programme</t>
    </r>
  </si>
  <si>
    <r>
      <t>P</t>
    </r>
    <r>
      <rPr>
        <vertAlign val="subscript"/>
        <sz val="10"/>
        <color theme="0" tint="-0.249977111117893"/>
        <rFont val="Arial"/>
        <family val="2"/>
      </rPr>
      <t>tot</t>
    </r>
    <r>
      <rPr>
        <sz val="10"/>
        <color theme="0" tint="-0.249977111117893"/>
        <rFont val="Arial"/>
        <family val="2"/>
      </rPr>
      <t xml:space="preserve"> veilles (W)</t>
    </r>
  </si>
  <si>
    <r>
      <t>P</t>
    </r>
    <r>
      <rPr>
        <vertAlign val="subscript"/>
        <sz val="10"/>
        <color theme="0" tint="-0.249977111117893"/>
        <rFont val="Arial"/>
        <family val="2"/>
      </rPr>
      <t>tot</t>
    </r>
    <r>
      <rPr>
        <sz val="10"/>
        <color theme="0" tint="-0.249977111117893"/>
        <rFont val="Arial"/>
        <family val="2"/>
      </rPr>
      <t xml:space="preserve"> marche (W)</t>
    </r>
  </si>
  <si>
    <r>
      <t>Q</t>
    </r>
    <r>
      <rPr>
        <vertAlign val="subscript"/>
        <sz val="10"/>
        <color theme="0" tint="-0.249977111117893"/>
        <rFont val="Verdana"/>
        <family val="2"/>
      </rPr>
      <t>stock_ECS</t>
    </r>
    <r>
      <rPr>
        <sz val="10"/>
        <color theme="0" tint="-0.249977111117893"/>
        <rFont val="Verdana"/>
        <family val="2"/>
      </rPr>
      <t xml:space="preserve"> = V x Cr x (T</t>
    </r>
    <r>
      <rPr>
        <vertAlign val="subscript"/>
        <sz val="10"/>
        <color theme="0" tint="-0.249977111117893"/>
        <rFont val="Verdana"/>
        <family val="2"/>
      </rPr>
      <t>eau</t>
    </r>
    <r>
      <rPr>
        <sz val="10"/>
        <color theme="0" tint="-0.249977111117893"/>
        <rFont val="Verdana"/>
        <family val="2"/>
      </rPr>
      <t xml:space="preserve"> - Ti)</t>
    </r>
  </si>
  <si>
    <r>
      <t xml:space="preserve">Consommation d'électricité spécifique (hors chauffage et ECS*) moyenne française             </t>
    </r>
    <r>
      <rPr>
        <i/>
        <sz val="10"/>
        <color theme="0" tint="-0.249977111117893"/>
        <rFont val="Trebuchet MS"/>
        <family val="2"/>
      </rPr>
      <t>source : ADEME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</si>
</sst>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64" formatCode="0.0&quot; W&quot;"/>
    <numFmt numFmtId="165" formatCode="0.0&quot; L&quot;"/>
    <numFmt numFmtId="166" formatCode="0&quot; kWh/an&quot;"/>
    <numFmt numFmtId="167" formatCode="0&quot; cycles/an&quot;"/>
    <numFmt numFmtId="168" formatCode="#,##0.00\ &quot;€&quot;"/>
    <numFmt numFmtId="169" formatCode="0.0&quot; °C&quot;"/>
    <numFmt numFmtId="170" formatCode="0&quot; L&quot;"/>
    <numFmt numFmtId="171" formatCode="0.0&quot; L/min&quot;"/>
    <numFmt numFmtId="172" formatCode="0.0"/>
    <numFmt numFmtId="173" formatCode="0.0&quot; h/j&quot;"/>
    <numFmt numFmtId="174" formatCode="0.0&quot; kWh&quot;"/>
    <numFmt numFmtId="175" formatCode="[$-40C]mmmm\ yyyy;@"/>
    <numFmt numFmtId="176" formatCode="00&quot;°C&quot;"/>
    <numFmt numFmtId="177" formatCode="#,##0.00&quot; kWh&quot;"/>
    <numFmt numFmtId="178" formatCode="0.0&quot; kWh/an&quot;"/>
    <numFmt numFmtId="179" formatCode="#,##0.0\ &quot;€&quot;"/>
    <numFmt numFmtId="180" formatCode="0&quot; W&quot;"/>
    <numFmt numFmtId="181" formatCode="0&quot; min&quot;"/>
    <numFmt numFmtId="182" formatCode="0.0&quot; L/j&quot;"/>
    <numFmt numFmtId="183" formatCode="0&quot; kWh&quot;"/>
    <numFmt numFmtId="184" formatCode="0&quot; €&quot;"/>
    <numFmt numFmtId="185" formatCode="0&quot; ans.&quot;"/>
    <numFmt numFmtId="186" formatCode="0.0%"/>
    <numFmt numFmtId="187" formatCode="0&quot; °C&quot;"/>
    <numFmt numFmtId="188" formatCode="0.00&quot; €&quot;"/>
    <numFmt numFmtId="189" formatCode="0&quot; min/j&quot;"/>
    <numFmt numFmtId="190" formatCode="0&quot; m3&quot;"/>
    <numFmt numFmtId="191" formatCode="0.00&quot; W&quot;"/>
    <numFmt numFmtId="192" formatCode="0.00&quot; kWh&quot;"/>
    <numFmt numFmtId="193" formatCode="[h]:mm"/>
    <numFmt numFmtId="194" formatCode="h:mm;@"/>
  </numFmts>
  <fonts count="78" x14ac:knownFonts="1">
    <font>
      <sz val="11"/>
      <color theme="1"/>
      <name val="Calibri"/>
      <family val="2"/>
      <scheme val="minor"/>
    </font>
    <font>
      <b/>
      <sz val="11"/>
      <color theme="1"/>
      <name val="Calibri"/>
      <family val="2"/>
      <scheme val="minor"/>
    </font>
    <font>
      <i/>
      <sz val="12"/>
      <name val="Calibri"/>
      <family val="2"/>
      <scheme val="minor"/>
    </font>
    <font>
      <i/>
      <sz val="10"/>
      <name val="Arial"/>
      <family val="2"/>
    </font>
    <font>
      <sz val="10"/>
      <name val="Arial"/>
      <family val="2"/>
    </font>
    <font>
      <b/>
      <i/>
      <sz val="12"/>
      <color theme="5"/>
      <name val="Comic Sans MS"/>
      <family val="4"/>
    </font>
    <font>
      <b/>
      <sz val="14"/>
      <color theme="1"/>
      <name val="Calibri"/>
      <family val="2"/>
      <scheme val="minor"/>
    </font>
    <font>
      <b/>
      <sz val="12"/>
      <color theme="1"/>
      <name val="Calibri"/>
      <family val="2"/>
      <scheme val="minor"/>
    </font>
    <font>
      <sz val="12"/>
      <color theme="1"/>
      <name val="Calibri"/>
      <family val="2"/>
      <scheme val="minor"/>
    </font>
    <font>
      <sz val="12"/>
      <color theme="1"/>
      <name val="Symbol"/>
      <family val="1"/>
      <charset val="2"/>
    </font>
    <font>
      <sz val="12"/>
      <color rgb="FF000000"/>
      <name val="Calibri"/>
      <family val="2"/>
      <scheme val="minor"/>
    </font>
    <font>
      <b/>
      <i/>
      <sz val="11"/>
      <color theme="1"/>
      <name val="Calibri"/>
      <family val="2"/>
      <scheme val="minor"/>
    </font>
    <font>
      <sz val="10"/>
      <color theme="0" tint="-0.249977111117893"/>
      <name val="Arial"/>
      <family val="2"/>
    </font>
    <font>
      <sz val="10"/>
      <color rgb="FFFF0000"/>
      <name val="Arial"/>
      <family val="2"/>
    </font>
    <font>
      <sz val="10"/>
      <color rgb="FFFF0000"/>
      <name val="Trebuchet MS"/>
      <family val="2"/>
    </font>
    <font>
      <u/>
      <sz val="10"/>
      <color indexed="12"/>
      <name val="Arial"/>
      <family val="2"/>
    </font>
    <font>
      <b/>
      <sz val="9"/>
      <color indexed="81"/>
      <name val="Tahoma"/>
      <family val="2"/>
    </font>
    <font>
      <sz val="10"/>
      <name val="Arial"/>
      <family val="2"/>
    </font>
    <font>
      <b/>
      <sz val="13"/>
      <name val="Century Gothic"/>
      <family val="2"/>
    </font>
    <font>
      <sz val="11"/>
      <name val="Comic Sans MS"/>
      <family val="4"/>
    </font>
    <font>
      <b/>
      <sz val="11"/>
      <color rgb="FFFF0000"/>
      <name val="Comic Sans MS"/>
      <family val="4"/>
    </font>
    <font>
      <sz val="11"/>
      <color rgb="FFFF0000"/>
      <name val="Comic Sans MS"/>
      <family val="4"/>
    </font>
    <font>
      <b/>
      <sz val="11"/>
      <name val="Comic Sans MS"/>
      <family val="4"/>
    </font>
    <font>
      <sz val="11"/>
      <name val="Century Gothic"/>
      <family val="2"/>
    </font>
    <font>
      <b/>
      <i/>
      <u/>
      <sz val="10"/>
      <name val="Arial"/>
      <family val="2"/>
    </font>
    <font>
      <b/>
      <sz val="11"/>
      <color theme="9" tint="-0.249977111117893"/>
      <name val="Comic Sans MS"/>
      <family val="4"/>
    </font>
    <font>
      <b/>
      <sz val="14"/>
      <color rgb="FFFF0000"/>
      <name val="Comic Sans MS"/>
      <family val="4"/>
    </font>
    <font>
      <b/>
      <i/>
      <sz val="10"/>
      <name val="Arial"/>
      <family val="2"/>
    </font>
    <font>
      <b/>
      <sz val="10"/>
      <color theme="0" tint="-0.249977111117893"/>
      <name val="Arial"/>
      <family val="2"/>
    </font>
    <font>
      <b/>
      <sz val="10"/>
      <color theme="0" tint="-4.9989318521683403E-2"/>
      <name val="Arial"/>
      <family val="2"/>
    </font>
    <font>
      <b/>
      <sz val="10"/>
      <name val="Arial"/>
      <family val="2"/>
    </font>
    <font>
      <i/>
      <sz val="8"/>
      <name val="Century Gothic"/>
      <family val="2"/>
    </font>
    <font>
      <i/>
      <u/>
      <sz val="8"/>
      <name val="Century Gothic"/>
      <family val="2"/>
    </font>
    <font>
      <sz val="10"/>
      <name val="Trebuchet MS"/>
      <family val="2"/>
    </font>
    <font>
      <b/>
      <i/>
      <sz val="11"/>
      <name val="Comic Sans MS"/>
      <family val="4"/>
    </font>
    <font>
      <i/>
      <sz val="11"/>
      <name val="Comic Sans MS"/>
      <family val="4"/>
    </font>
    <font>
      <b/>
      <sz val="10"/>
      <name val="Trebuchet MS"/>
      <family val="2"/>
    </font>
    <font>
      <b/>
      <i/>
      <sz val="10"/>
      <color theme="0" tint="-0.249977111117893"/>
      <name val="Arial"/>
      <family val="2"/>
    </font>
    <font>
      <b/>
      <sz val="11"/>
      <color theme="0" tint="-0.249977111117893"/>
      <name val="Comic Sans MS"/>
      <family val="4"/>
    </font>
    <font>
      <b/>
      <u/>
      <sz val="11"/>
      <name val="Comic Sans MS"/>
      <family val="4"/>
    </font>
    <font>
      <b/>
      <sz val="11"/>
      <name val="Century Gothic"/>
      <family val="2"/>
    </font>
    <font>
      <b/>
      <sz val="14"/>
      <color rgb="FFFF0000"/>
      <name val="Century Gothic"/>
      <family val="2"/>
    </font>
    <font>
      <b/>
      <sz val="10"/>
      <name val="Comic Sans MS"/>
      <family val="4"/>
    </font>
    <font>
      <sz val="18"/>
      <color rgb="FFFF0000"/>
      <name val="Comic Sans MS"/>
      <family val="4"/>
    </font>
    <font>
      <b/>
      <sz val="11"/>
      <name val="Arial"/>
      <family val="2"/>
    </font>
    <font>
      <sz val="11"/>
      <name val="Arial"/>
      <family val="2"/>
    </font>
    <font>
      <sz val="14"/>
      <color rgb="FFFF0000"/>
      <name val="Comic Sans MS"/>
      <family val="4"/>
    </font>
    <font>
      <vertAlign val="superscript"/>
      <sz val="11"/>
      <name val="Comic Sans MS"/>
      <family val="4"/>
    </font>
    <font>
      <sz val="10"/>
      <name val="Comic Sans MS"/>
      <family val="4"/>
    </font>
    <font>
      <b/>
      <sz val="13"/>
      <color theme="0" tint="-0.249977111117893"/>
      <name val="Century Gothic"/>
      <family val="2"/>
    </font>
    <font>
      <u/>
      <sz val="11"/>
      <name val="Comic Sans MS"/>
      <family val="4"/>
    </font>
    <font>
      <sz val="12"/>
      <name val="Comic Sans MS"/>
      <family val="4"/>
    </font>
    <font>
      <u/>
      <sz val="10"/>
      <color rgb="FF0000FF"/>
      <name val="Arial"/>
      <family val="2"/>
    </font>
    <font>
      <b/>
      <sz val="16"/>
      <color rgb="FFFF0000"/>
      <name val="Century Gothic"/>
      <family val="2"/>
    </font>
    <font>
      <sz val="12"/>
      <name val="Calibri"/>
      <family val="2"/>
      <scheme val="minor"/>
    </font>
    <font>
      <b/>
      <i/>
      <sz val="11"/>
      <color rgb="FF000000"/>
      <name val="Comic Sans MS"/>
      <family val="4"/>
    </font>
    <font>
      <i/>
      <sz val="10"/>
      <name val="Comic Sans MS"/>
      <family val="4"/>
    </font>
    <font>
      <i/>
      <sz val="12"/>
      <color theme="2" tint="-0.499984740745262"/>
      <name val="Calibri"/>
      <family val="2"/>
      <scheme val="minor"/>
    </font>
    <font>
      <i/>
      <sz val="10"/>
      <color theme="2" tint="-0.499984740745262"/>
      <name val="Arial"/>
      <family val="2"/>
    </font>
    <font>
      <i/>
      <sz val="11"/>
      <color theme="2" tint="-0.499984740745262"/>
      <name val="Calibri"/>
      <family val="2"/>
      <scheme val="minor"/>
    </font>
    <font>
      <b/>
      <sz val="12"/>
      <color theme="2" tint="-0.499984740745262"/>
      <name val="Symbol"/>
      <family val="1"/>
      <charset val="2"/>
    </font>
    <font>
      <i/>
      <sz val="11"/>
      <color rgb="FF000000"/>
      <name val="Comic Sans MS"/>
      <family val="4"/>
    </font>
    <font>
      <i/>
      <sz val="11"/>
      <color theme="0"/>
      <name val="Calibri"/>
      <family val="2"/>
      <scheme val="minor"/>
    </font>
    <font>
      <sz val="10"/>
      <color theme="0" tint="-0.249977111117893"/>
      <name val="Trebuchet MS"/>
      <family val="2"/>
    </font>
    <font>
      <sz val="11"/>
      <color theme="0" tint="-0.249977111117893"/>
      <name val="Calibri"/>
      <family val="2"/>
      <scheme val="minor"/>
    </font>
    <font>
      <i/>
      <sz val="11"/>
      <name val="Arial"/>
      <family val="2"/>
    </font>
    <font>
      <sz val="9"/>
      <color indexed="81"/>
      <name val="Tahoma"/>
      <charset val="1"/>
    </font>
    <font>
      <b/>
      <sz val="9"/>
      <color indexed="81"/>
      <name val="Tahoma"/>
      <charset val="1"/>
    </font>
    <font>
      <u/>
      <sz val="11"/>
      <color rgb="FF0070C0"/>
      <name val="Comic Sans MS"/>
      <family val="4"/>
    </font>
    <font>
      <vertAlign val="subscript"/>
      <sz val="10"/>
      <color theme="0" tint="-0.249977111117893"/>
      <name val="Arial"/>
      <family val="2"/>
    </font>
    <font>
      <b/>
      <i/>
      <sz val="12"/>
      <color theme="0" tint="-0.249977111117893"/>
      <name val="Comic Sans MS"/>
      <family val="4"/>
    </font>
    <font>
      <b/>
      <i/>
      <u/>
      <sz val="10"/>
      <color theme="0" tint="-0.249977111117893"/>
      <name val="Arial"/>
      <family val="2"/>
    </font>
    <font>
      <u/>
      <sz val="10"/>
      <color theme="0" tint="-0.249977111117893"/>
      <name val="Arial"/>
      <family val="2"/>
    </font>
    <font>
      <vertAlign val="subscript"/>
      <sz val="10"/>
      <color theme="0" tint="-0.249977111117893"/>
      <name val="Verdana"/>
      <family val="2"/>
    </font>
    <font>
      <sz val="10"/>
      <color theme="0" tint="-0.249977111117893"/>
      <name val="Verdana"/>
      <family val="2"/>
    </font>
    <font>
      <i/>
      <sz val="7"/>
      <color theme="0" tint="-0.249977111117893"/>
      <name val="Trebuchet MS"/>
      <family val="2"/>
    </font>
    <font>
      <i/>
      <sz val="10"/>
      <color theme="0" tint="-0.249977111117893"/>
      <name val="Trebuchet MS"/>
      <family val="2"/>
    </font>
    <font>
      <i/>
      <sz val="10"/>
      <color theme="0" tint="-0.249977111117893"/>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71">
    <border>
      <left/>
      <right/>
      <top/>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right/>
      <top style="dotted">
        <color auto="1"/>
      </top>
      <bottom style="dotted">
        <color auto="1"/>
      </bottom>
      <diagonal/>
    </border>
    <border>
      <left style="thin">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xf numFmtId="0" fontId="4" fillId="0" borderId="0"/>
    <xf numFmtId="0" fontId="15" fillId="0" borderId="0" applyNumberFormat="0" applyFill="0" applyBorder="0" applyAlignment="0" applyProtection="0">
      <alignment vertical="top"/>
      <protection locked="0"/>
    </xf>
    <xf numFmtId="0" fontId="17" fillId="0" borderId="0"/>
  </cellStyleXfs>
  <cellXfs count="645">
    <xf numFmtId="0" fontId="0" fillId="0" borderId="0" xfId="0"/>
    <xf numFmtId="0" fontId="2" fillId="0" borderId="1" xfId="0" applyFont="1" applyFill="1" applyBorder="1" applyAlignment="1" applyProtection="1">
      <alignment horizontal="left" vertical="center"/>
      <protection hidden="1"/>
    </xf>
    <xf numFmtId="0" fontId="2" fillId="0" borderId="5" xfId="0" applyFont="1" applyFill="1" applyBorder="1" applyAlignment="1" applyProtection="1">
      <alignment horizontal="left" vertical="center"/>
      <protection hidden="1"/>
    </xf>
    <xf numFmtId="0" fontId="3" fillId="0" borderId="7" xfId="0" applyFont="1" applyFill="1" applyBorder="1" applyProtection="1">
      <protection hidden="1"/>
    </xf>
    <xf numFmtId="0" fontId="3" fillId="0" borderId="12" xfId="0" applyFont="1" applyFill="1" applyBorder="1" applyProtection="1">
      <protection hidden="1"/>
    </xf>
    <xf numFmtId="0" fontId="5" fillId="0" borderId="0" xfId="1" applyFont="1" applyFill="1" applyBorder="1" applyAlignment="1" applyProtection="1">
      <alignment vertical="center"/>
      <protection hidden="1"/>
    </xf>
    <xf numFmtId="0" fontId="5" fillId="0" borderId="0" xfId="1" applyFont="1" applyFill="1" applyBorder="1" applyAlignment="1" applyProtection="1">
      <alignment vertical="center" wrapText="1"/>
      <protection hidden="1"/>
    </xf>
    <xf numFmtId="0" fontId="5" fillId="0" borderId="0" xfId="1" applyFont="1" applyFill="1" applyBorder="1" applyAlignment="1" applyProtection="1">
      <alignment horizontal="left" vertical="center"/>
      <protection hidden="1"/>
    </xf>
    <xf numFmtId="0" fontId="4" fillId="2" borderId="34" xfId="1" applyNumberFormat="1" applyFill="1" applyBorder="1" applyAlignment="1" applyProtection="1">
      <alignment horizontal="center" vertical="center"/>
      <protection locked="0"/>
    </xf>
    <xf numFmtId="164" fontId="4" fillId="4" borderId="34" xfId="1" applyNumberFormat="1" applyFill="1" applyBorder="1" applyAlignment="1" applyProtection="1">
      <alignment horizontal="left" vertical="center"/>
      <protection locked="0"/>
    </xf>
    <xf numFmtId="0" fontId="17" fillId="0" borderId="0" xfId="3" applyFill="1" applyProtection="1">
      <protection hidden="1"/>
    </xf>
    <xf numFmtId="0" fontId="12" fillId="0" borderId="0" xfId="3" applyFont="1" applyFill="1" applyProtection="1">
      <protection hidden="1"/>
    </xf>
    <xf numFmtId="0" fontId="12" fillId="3" borderId="0" xfId="3" applyFont="1" applyFill="1" applyBorder="1" applyProtection="1">
      <protection hidden="1"/>
    </xf>
    <xf numFmtId="0" fontId="12" fillId="3" borderId="0" xfId="3" applyFont="1" applyFill="1" applyProtection="1">
      <protection hidden="1"/>
    </xf>
    <xf numFmtId="0" fontId="17" fillId="3" borderId="0" xfId="3" applyFill="1" applyProtection="1">
      <protection hidden="1"/>
    </xf>
    <xf numFmtId="0" fontId="13" fillId="3" borderId="0" xfId="3" applyFont="1" applyFill="1" applyBorder="1" applyProtection="1">
      <protection hidden="1"/>
    </xf>
    <xf numFmtId="0" fontId="13" fillId="3" borderId="0" xfId="3" applyFont="1" applyFill="1" applyProtection="1">
      <protection hidden="1"/>
    </xf>
    <xf numFmtId="0" fontId="3" fillId="0" borderId="1" xfId="3" applyFont="1" applyFill="1" applyBorder="1" applyAlignment="1" applyProtection="1">
      <alignment horizontal="left" vertical="center"/>
      <protection hidden="1"/>
    </xf>
    <xf numFmtId="0" fontId="17" fillId="0" borderId="0" xfId="3" applyFont="1" applyFill="1" applyBorder="1" applyProtection="1">
      <protection hidden="1"/>
    </xf>
    <xf numFmtId="0" fontId="12" fillId="0" borderId="0" xfId="3" applyFont="1" applyFill="1" applyBorder="1" applyAlignment="1" applyProtection="1">
      <alignment vertical="center"/>
      <protection hidden="1"/>
    </xf>
    <xf numFmtId="0" fontId="17" fillId="0" borderId="0" xfId="3" applyFill="1" applyBorder="1" applyProtection="1">
      <protection hidden="1"/>
    </xf>
    <xf numFmtId="0" fontId="17" fillId="0" borderId="0" xfId="3" applyFont="1" applyFill="1" applyBorder="1" applyAlignment="1" applyProtection="1">
      <alignment vertical="center" wrapText="1"/>
      <protection hidden="1"/>
    </xf>
    <xf numFmtId="0" fontId="17" fillId="0" borderId="0" xfId="3" applyFill="1" applyBorder="1" applyAlignment="1" applyProtection="1">
      <alignment vertical="center"/>
      <protection hidden="1"/>
    </xf>
    <xf numFmtId="0" fontId="3" fillId="0" borderId="0" xfId="3" applyFont="1" applyFill="1" applyBorder="1" applyAlignment="1" applyProtection="1">
      <alignment horizontal="left" vertical="center"/>
      <protection hidden="1"/>
    </xf>
    <xf numFmtId="0" fontId="3" fillId="0" borderId="35" xfId="3" applyFont="1" applyFill="1" applyBorder="1" applyAlignment="1" applyProtection="1">
      <alignment horizontal="left" vertical="center"/>
      <protection hidden="1"/>
    </xf>
    <xf numFmtId="0" fontId="17" fillId="0" borderId="0" xfId="3" applyFont="1" applyFill="1" applyAlignment="1" applyProtection="1">
      <alignment wrapText="1"/>
      <protection hidden="1"/>
    </xf>
    <xf numFmtId="0" fontId="17" fillId="0" borderId="0" xfId="3" applyFont="1" applyFill="1" applyProtection="1">
      <protection hidden="1"/>
    </xf>
    <xf numFmtId="0" fontId="12" fillId="0" borderId="0" xfId="3" applyFont="1" applyFill="1" applyBorder="1" applyProtection="1">
      <protection hidden="1"/>
    </xf>
    <xf numFmtId="0" fontId="17" fillId="0" borderId="0" xfId="3" applyFill="1" applyBorder="1" applyAlignment="1" applyProtection="1">
      <alignment wrapText="1"/>
      <protection hidden="1"/>
    </xf>
    <xf numFmtId="176" fontId="17" fillId="0" borderId="0" xfId="3" applyNumberFormat="1" applyFill="1" applyBorder="1" applyAlignment="1" applyProtection="1">
      <alignment vertical="center"/>
      <protection hidden="1"/>
    </xf>
    <xf numFmtId="177" fontId="17" fillId="0" borderId="0" xfId="3" applyNumberFormat="1" applyFill="1" applyBorder="1" applyAlignment="1" applyProtection="1">
      <alignment vertical="center"/>
      <protection hidden="1"/>
    </xf>
    <xf numFmtId="177" fontId="17" fillId="0" borderId="0" xfId="3" applyNumberFormat="1" applyFill="1" applyBorder="1" applyAlignment="1" applyProtection="1">
      <alignment horizontal="center" vertical="center"/>
      <protection hidden="1"/>
    </xf>
    <xf numFmtId="0" fontId="24" fillId="0" borderId="0" xfId="3" applyFont="1" applyFill="1" applyBorder="1" applyAlignment="1" applyProtection="1">
      <alignment vertical="center"/>
      <protection hidden="1"/>
    </xf>
    <xf numFmtId="0" fontId="14" fillId="3" borderId="0" xfId="3" applyFont="1" applyFill="1" applyBorder="1" applyProtection="1">
      <protection hidden="1"/>
    </xf>
    <xf numFmtId="0" fontId="22" fillId="0" borderId="0" xfId="3" applyFont="1" applyFill="1" applyAlignment="1" applyProtection="1">
      <alignment vertical="center"/>
      <protection hidden="1"/>
    </xf>
    <xf numFmtId="0" fontId="17" fillId="0" borderId="0" xfId="3" applyFont="1" applyFill="1" applyBorder="1" applyAlignment="1" applyProtection="1">
      <alignment vertical="top" wrapText="1"/>
      <protection hidden="1"/>
    </xf>
    <xf numFmtId="0" fontId="18" fillId="0" borderId="0" xfId="3" applyFont="1" applyFill="1" applyAlignment="1" applyProtection="1">
      <alignment vertical="center"/>
      <protection hidden="1"/>
    </xf>
    <xf numFmtId="0" fontId="22" fillId="0" borderId="0" xfId="3" applyFont="1" applyFill="1" applyProtection="1">
      <protection hidden="1"/>
    </xf>
    <xf numFmtId="0" fontId="25" fillId="0" borderId="0" xfId="3" applyFont="1" applyFill="1" applyAlignment="1" applyProtection="1">
      <alignment horizontal="left"/>
      <protection hidden="1"/>
    </xf>
    <xf numFmtId="0" fontId="22" fillId="0" borderId="0" xfId="3" applyFont="1" applyFill="1" applyAlignment="1" applyProtection="1">
      <alignment horizontal="left"/>
      <protection hidden="1"/>
    </xf>
    <xf numFmtId="0" fontId="14" fillId="3" borderId="0" xfId="3" applyFont="1" applyFill="1" applyProtection="1">
      <protection hidden="1"/>
    </xf>
    <xf numFmtId="0" fontId="22" fillId="0" borderId="0" xfId="3" applyFont="1" applyFill="1" applyBorder="1" applyProtection="1">
      <protection hidden="1"/>
    </xf>
    <xf numFmtId="177" fontId="22" fillId="0" borderId="0" xfId="3" applyNumberFormat="1" applyFont="1" applyFill="1" applyBorder="1" applyAlignment="1" applyProtection="1">
      <alignment horizontal="right" vertical="center"/>
      <protection hidden="1"/>
    </xf>
    <xf numFmtId="0" fontId="17" fillId="0" borderId="0" xfId="3" applyFont="1" applyFill="1" applyBorder="1" applyAlignment="1" applyProtection="1">
      <alignment vertical="top"/>
      <protection hidden="1"/>
    </xf>
    <xf numFmtId="0" fontId="17" fillId="0" borderId="0" xfId="3" applyFill="1" applyBorder="1" applyAlignment="1" applyProtection="1">
      <alignment vertical="top" wrapText="1"/>
      <protection hidden="1"/>
    </xf>
    <xf numFmtId="170" fontId="17" fillId="0" borderId="0" xfId="3" applyNumberFormat="1" applyFill="1" applyBorder="1" applyAlignment="1" applyProtection="1">
      <alignment vertical="center" wrapText="1"/>
      <protection hidden="1"/>
    </xf>
    <xf numFmtId="0" fontId="17" fillId="0" borderId="0" xfId="3" applyNumberFormat="1" applyFill="1" applyBorder="1" applyAlignment="1" applyProtection="1">
      <protection hidden="1"/>
    </xf>
    <xf numFmtId="177" fontId="17" fillId="0" borderId="0" xfId="3" applyNumberFormat="1" applyFill="1" applyBorder="1" applyAlignment="1" applyProtection="1">
      <alignment wrapText="1"/>
      <protection hidden="1"/>
    </xf>
    <xf numFmtId="0" fontId="24" fillId="0" borderId="0" xfId="3" applyFont="1" applyFill="1" applyBorder="1" applyAlignment="1" applyProtection="1">
      <alignment vertical="top" wrapText="1"/>
      <protection hidden="1"/>
    </xf>
    <xf numFmtId="0" fontId="5" fillId="0" borderId="0" xfId="3" applyFont="1" applyFill="1" applyBorder="1" applyAlignment="1" applyProtection="1">
      <protection hidden="1"/>
    </xf>
    <xf numFmtId="0" fontId="17" fillId="0" borderId="0" xfId="3" applyFont="1" applyFill="1" applyBorder="1" applyAlignment="1" applyProtection="1">
      <alignment horizontal="center" vertical="center"/>
      <protection hidden="1"/>
    </xf>
    <xf numFmtId="0" fontId="12" fillId="0" borderId="0" xfId="3" applyFont="1" applyFill="1" applyBorder="1" applyAlignment="1" applyProtection="1">
      <protection hidden="1"/>
    </xf>
    <xf numFmtId="0" fontId="17" fillId="0" borderId="0" xfId="3" applyFill="1" applyBorder="1" applyAlignment="1" applyProtection="1">
      <alignment vertical="center" wrapText="1"/>
      <protection hidden="1"/>
    </xf>
    <xf numFmtId="0" fontId="24" fillId="0" borderId="0" xfId="3" applyFont="1" applyFill="1" applyBorder="1" applyProtection="1">
      <protection hidden="1"/>
    </xf>
    <xf numFmtId="0" fontId="17" fillId="0" borderId="0" xfId="3" applyFont="1" applyFill="1" applyBorder="1" applyAlignment="1" applyProtection="1">
      <alignment vertical="center"/>
      <protection hidden="1"/>
    </xf>
    <xf numFmtId="0" fontId="24" fillId="0" borderId="0" xfId="3" applyFont="1" applyFill="1" applyBorder="1" applyAlignment="1" applyProtection="1">
      <alignment vertical="top"/>
      <protection hidden="1"/>
    </xf>
    <xf numFmtId="0" fontId="17" fillId="0" borderId="0" xfId="3" applyFont="1" applyFill="1" applyBorder="1" applyAlignment="1" applyProtection="1">
      <protection hidden="1"/>
    </xf>
    <xf numFmtId="0" fontId="17" fillId="0" borderId="0" xfId="3" applyFill="1" applyBorder="1" applyAlignment="1" applyProtection="1">
      <protection hidden="1"/>
    </xf>
    <xf numFmtId="173" fontId="17" fillId="0" borderId="0" xfId="3" applyNumberFormat="1" applyFill="1" applyBorder="1" applyAlignment="1" applyProtection="1">
      <alignment horizontal="center" vertical="center"/>
      <protection hidden="1"/>
    </xf>
    <xf numFmtId="180" fontId="17" fillId="0" borderId="0" xfId="3" applyNumberFormat="1" applyFill="1" applyBorder="1" applyAlignment="1" applyProtection="1">
      <alignment horizontal="center" vertical="center"/>
      <protection hidden="1"/>
    </xf>
    <xf numFmtId="0" fontId="27" fillId="0" borderId="0" xfId="3" applyFont="1" applyFill="1" applyBorder="1" applyAlignment="1" applyProtection="1">
      <alignment vertical="top" wrapText="1"/>
      <protection hidden="1"/>
    </xf>
    <xf numFmtId="0" fontId="28" fillId="0" borderId="0" xfId="3" applyFont="1" applyFill="1" applyBorder="1" applyAlignment="1" applyProtection="1">
      <alignment vertical="center"/>
      <protection hidden="1"/>
    </xf>
    <xf numFmtId="0" fontId="27" fillId="0" borderId="0" xfId="3" applyFont="1" applyFill="1" applyBorder="1" applyProtection="1">
      <protection hidden="1"/>
    </xf>
    <xf numFmtId="0" fontId="27" fillId="0" borderId="0" xfId="3" applyFont="1" applyFill="1" applyBorder="1" applyAlignment="1" applyProtection="1">
      <alignment vertical="top"/>
      <protection hidden="1"/>
    </xf>
    <xf numFmtId="0" fontId="29" fillId="0" borderId="0" xfId="3" applyFont="1" applyFill="1" applyBorder="1" applyProtection="1">
      <protection hidden="1"/>
    </xf>
    <xf numFmtId="0" fontId="19" fillId="0" borderId="0" xfId="3" applyFont="1" applyFill="1" applyBorder="1" applyAlignment="1" applyProtection="1">
      <alignment vertical="top"/>
      <protection hidden="1"/>
    </xf>
    <xf numFmtId="0" fontId="19" fillId="0" borderId="0" xfId="3" applyFont="1" applyFill="1" applyBorder="1" applyAlignment="1" applyProtection="1">
      <alignment vertical="center"/>
      <protection hidden="1"/>
    </xf>
    <xf numFmtId="0" fontId="19" fillId="0" borderId="0" xfId="3" applyFont="1" applyFill="1" applyAlignment="1" applyProtection="1">
      <alignment vertical="top"/>
      <protection hidden="1"/>
    </xf>
    <xf numFmtId="0" fontId="23" fillId="0" borderId="0" xfId="3" applyFont="1" applyFill="1" applyAlignment="1" applyProtection="1">
      <alignment vertical="top"/>
      <protection hidden="1"/>
    </xf>
    <xf numFmtId="170" fontId="17" fillId="0" borderId="0" xfId="3" applyNumberFormat="1" applyFill="1" applyBorder="1" applyAlignment="1" applyProtection="1">
      <alignment horizontal="center" vertical="center"/>
      <protection hidden="1"/>
    </xf>
    <xf numFmtId="0" fontId="30" fillId="0" borderId="0" xfId="3" applyFont="1" applyFill="1" applyBorder="1" applyAlignment="1" applyProtection="1">
      <alignment vertical="center"/>
      <protection hidden="1"/>
    </xf>
    <xf numFmtId="181" fontId="17" fillId="0" borderId="0" xfId="3" applyNumberFormat="1" applyFill="1" applyBorder="1" applyAlignment="1" applyProtection="1">
      <alignment horizontal="center" vertical="center"/>
      <protection hidden="1"/>
    </xf>
    <xf numFmtId="171" fontId="17" fillId="0" borderId="0" xfId="3" applyNumberFormat="1" applyFill="1" applyBorder="1" applyAlignment="1" applyProtection="1">
      <protection hidden="1"/>
    </xf>
    <xf numFmtId="165" fontId="17" fillId="0" borderId="0" xfId="3" applyNumberFormat="1" applyFill="1" applyBorder="1" applyProtection="1">
      <protection hidden="1"/>
    </xf>
    <xf numFmtId="0" fontId="17" fillId="0" borderId="0" xfId="3" applyFont="1" applyFill="1" applyBorder="1" applyAlignment="1" applyProtection="1">
      <alignment wrapText="1"/>
      <protection hidden="1"/>
    </xf>
    <xf numFmtId="0" fontId="31" fillId="0" borderId="0" xfId="3" applyFont="1" applyFill="1" applyAlignment="1" applyProtection="1">
      <alignment horizontal="left"/>
      <protection hidden="1"/>
    </xf>
    <xf numFmtId="0" fontId="33" fillId="0" borderId="0" xfId="3" applyFont="1" applyFill="1" applyProtection="1">
      <protection hidden="1"/>
    </xf>
    <xf numFmtId="0" fontId="19" fillId="0" borderId="0" xfId="3" applyFont="1" applyFill="1" applyAlignment="1" applyProtection="1">
      <alignment vertical="center"/>
      <protection hidden="1"/>
    </xf>
    <xf numFmtId="0" fontId="36" fillId="0" borderId="0" xfId="3" applyFont="1" applyFill="1" applyProtection="1">
      <protection hidden="1"/>
    </xf>
    <xf numFmtId="0" fontId="37" fillId="0" borderId="0" xfId="3" applyFont="1" applyFill="1" applyBorder="1" applyProtection="1">
      <protection hidden="1"/>
    </xf>
    <xf numFmtId="182" fontId="17" fillId="0" borderId="0" xfId="3" applyNumberFormat="1" applyFill="1" applyBorder="1" applyAlignment="1" applyProtection="1">
      <protection hidden="1"/>
    </xf>
    <xf numFmtId="171" fontId="14" fillId="3" borderId="0" xfId="3" applyNumberFormat="1" applyFont="1" applyFill="1" applyBorder="1" applyProtection="1">
      <protection hidden="1"/>
    </xf>
    <xf numFmtId="0" fontId="37" fillId="0" borderId="0" xfId="3" applyFont="1" applyFill="1" applyBorder="1" applyAlignment="1" applyProtection="1">
      <alignment wrapText="1"/>
      <protection hidden="1"/>
    </xf>
    <xf numFmtId="165" fontId="14" fillId="3" borderId="0" xfId="3" applyNumberFormat="1" applyFont="1" applyFill="1" applyBorder="1" applyProtection="1">
      <protection hidden="1"/>
    </xf>
    <xf numFmtId="0" fontId="38" fillId="0" borderId="0" xfId="3" applyFont="1" applyFill="1" applyAlignment="1" applyProtection="1">
      <alignment vertical="center"/>
      <protection hidden="1"/>
    </xf>
    <xf numFmtId="0" fontId="23" fillId="0" borderId="0" xfId="3" applyFont="1" applyFill="1" applyAlignment="1" applyProtection="1">
      <alignment wrapText="1"/>
      <protection hidden="1"/>
    </xf>
    <xf numFmtId="0" fontId="23" fillId="0" borderId="0" xfId="3" applyFont="1" applyFill="1" applyAlignment="1" applyProtection="1">
      <alignment vertical="center"/>
      <protection hidden="1"/>
    </xf>
    <xf numFmtId="1" fontId="19" fillId="0" borderId="0" xfId="3" applyNumberFormat="1" applyFont="1" applyFill="1" applyBorder="1" applyAlignment="1" applyProtection="1">
      <alignment vertical="center"/>
      <protection hidden="1"/>
    </xf>
    <xf numFmtId="0" fontId="35" fillId="0" borderId="0" xfId="3" applyFont="1" applyFill="1" applyBorder="1" applyAlignment="1" applyProtection="1">
      <alignment vertical="center"/>
      <protection hidden="1"/>
    </xf>
    <xf numFmtId="0" fontId="35" fillId="0" borderId="0" xfId="3" applyFont="1" applyFill="1" applyAlignment="1" applyProtection="1">
      <alignment vertical="center"/>
      <protection hidden="1"/>
    </xf>
    <xf numFmtId="0" fontId="13" fillId="3" borderId="0" xfId="3" applyNumberFormat="1" applyFont="1" applyFill="1" applyBorder="1" applyProtection="1">
      <protection hidden="1"/>
    </xf>
    <xf numFmtId="0" fontId="40" fillId="0" borderId="0" xfId="3" applyFont="1" applyFill="1" applyProtection="1">
      <protection hidden="1"/>
    </xf>
    <xf numFmtId="0" fontId="42" fillId="0" borderId="0" xfId="3" applyFont="1" applyFill="1" applyAlignment="1" applyProtection="1">
      <alignment vertical="center"/>
      <protection hidden="1"/>
    </xf>
    <xf numFmtId="0" fontId="43" fillId="0" borderId="0" xfId="3" applyFont="1" applyFill="1" applyAlignment="1" applyProtection="1">
      <alignment horizontal="right" vertical="center"/>
      <protection hidden="1"/>
    </xf>
    <xf numFmtId="0" fontId="39" fillId="0" borderId="0" xfId="3" applyFont="1" applyFill="1" applyAlignment="1" applyProtection="1">
      <alignment vertical="center"/>
      <protection hidden="1"/>
    </xf>
    <xf numFmtId="0" fontId="48" fillId="0" borderId="0" xfId="3" applyFont="1" applyFill="1" applyAlignment="1" applyProtection="1">
      <alignment vertical="center"/>
      <protection hidden="1"/>
    </xf>
    <xf numFmtId="0" fontId="17" fillId="0" borderId="0" xfId="3" applyFill="1" applyAlignment="1" applyProtection="1">
      <alignment vertical="center"/>
      <protection hidden="1"/>
    </xf>
    <xf numFmtId="0" fontId="18" fillId="0" borderId="0" xfId="3" applyFont="1" applyFill="1" applyBorder="1" applyAlignment="1" applyProtection="1">
      <alignment vertical="center"/>
      <protection hidden="1"/>
    </xf>
    <xf numFmtId="0" fontId="49" fillId="0" borderId="0" xfId="3" applyFont="1" applyFill="1" applyBorder="1" applyAlignment="1" applyProtection="1">
      <alignment vertical="center"/>
      <protection hidden="1"/>
    </xf>
    <xf numFmtId="0" fontId="50" fillId="0" borderId="0" xfId="2" applyFont="1" applyFill="1" applyAlignment="1" applyProtection="1">
      <protection hidden="1"/>
    </xf>
    <xf numFmtId="0" fontId="51" fillId="0" borderId="0" xfId="3" applyFont="1" applyFill="1" applyAlignment="1" applyProtection="1">
      <alignment vertical="center"/>
      <protection hidden="1"/>
    </xf>
    <xf numFmtId="0" fontId="13" fillId="0" borderId="0" xfId="3" applyFont="1" applyFill="1" applyAlignment="1" applyProtection="1">
      <alignment vertical="center"/>
      <protection hidden="1"/>
    </xf>
    <xf numFmtId="1" fontId="14" fillId="3" borderId="0" xfId="3" applyNumberFormat="1" applyFont="1" applyFill="1" applyBorder="1" applyProtection="1">
      <protection hidden="1"/>
    </xf>
    <xf numFmtId="0" fontId="17" fillId="0" borderId="0" xfId="3" applyFont="1" applyFill="1" applyAlignment="1" applyProtection="1">
      <alignment vertical="top" wrapText="1"/>
      <protection hidden="1"/>
    </xf>
    <xf numFmtId="0" fontId="17" fillId="3" borderId="0" xfId="3" applyFill="1" applyBorder="1" applyProtection="1">
      <protection hidden="1"/>
    </xf>
    <xf numFmtId="0" fontId="4" fillId="2" borderId="56" xfId="1" applyNumberFormat="1" applyFill="1" applyBorder="1" applyAlignment="1" applyProtection="1">
      <alignment horizontal="center" vertical="center"/>
      <protection locked="0"/>
    </xf>
    <xf numFmtId="0" fontId="4" fillId="2" borderId="57" xfId="1" applyNumberFormat="1" applyFill="1" applyBorder="1" applyAlignment="1" applyProtection="1">
      <alignment horizontal="center" vertical="center"/>
      <protection locked="0"/>
    </xf>
    <xf numFmtId="0" fontId="17" fillId="0" borderId="14" xfId="3" applyFill="1" applyBorder="1" applyProtection="1">
      <protection hidden="1"/>
    </xf>
    <xf numFmtId="0" fontId="13" fillId="0" borderId="0" xfId="3" applyFont="1" applyFill="1" applyBorder="1" applyAlignment="1" applyProtection="1">
      <alignment vertical="center"/>
      <protection hidden="1"/>
    </xf>
    <xf numFmtId="0" fontId="19" fillId="0" borderId="0" xfId="3" applyFont="1" applyFill="1" applyAlignment="1" applyProtection="1">
      <alignment horizontal="left" vertical="center"/>
      <protection hidden="1"/>
    </xf>
    <xf numFmtId="0" fontId="19" fillId="0" borderId="0" xfId="3" applyFont="1" applyFill="1" applyAlignment="1" applyProtection="1">
      <alignment horizontal="right" vertical="top"/>
      <protection hidden="1"/>
    </xf>
    <xf numFmtId="0" fontId="4" fillId="4" borderId="24" xfId="1" applyNumberFormat="1" applyFill="1" applyBorder="1" applyAlignment="1" applyProtection="1">
      <alignment horizontal="left" vertical="center"/>
      <protection locked="0"/>
    </xf>
    <xf numFmtId="0" fontId="4" fillId="4" borderId="22" xfId="1" applyNumberFormat="1" applyFill="1" applyBorder="1" applyAlignment="1" applyProtection="1">
      <alignment horizontal="left" vertical="center"/>
      <protection locked="0"/>
    </xf>
    <xf numFmtId="0" fontId="4" fillId="4" borderId="34" xfId="1" applyNumberFormat="1" applyFill="1" applyBorder="1" applyAlignment="1" applyProtection="1">
      <alignment horizontal="left" vertical="center"/>
      <protection locked="0"/>
    </xf>
    <xf numFmtId="0" fontId="3" fillId="0" borderId="0" xfId="3" applyFont="1" applyFill="1" applyBorder="1" applyProtection="1">
      <protection hidden="1"/>
    </xf>
    <xf numFmtId="0" fontId="56" fillId="0" borderId="0" xfId="3" applyFont="1" applyFill="1" applyBorder="1" applyAlignment="1" applyProtection="1">
      <alignment horizontal="center"/>
      <protection hidden="1"/>
    </xf>
    <xf numFmtId="0" fontId="50" fillId="0" borderId="0" xfId="3" applyFont="1" applyFill="1" applyBorder="1" applyAlignment="1" applyProtection="1">
      <alignment vertical="top"/>
      <protection hidden="1"/>
    </xf>
    <xf numFmtId="0" fontId="56" fillId="0" borderId="0" xfId="3" applyFont="1" applyFill="1" applyBorder="1" applyAlignment="1" applyProtection="1">
      <alignment horizontal="right"/>
      <protection hidden="1"/>
    </xf>
    <xf numFmtId="0" fontId="22" fillId="0" borderId="0" xfId="3" applyFont="1" applyFill="1" applyBorder="1" applyAlignment="1" applyProtection="1">
      <alignment horizontal="right"/>
      <protection hidden="1"/>
    </xf>
    <xf numFmtId="0" fontId="42" fillId="0" borderId="0" xfId="3" applyFont="1" applyFill="1" applyAlignment="1" applyProtection="1">
      <alignment horizontal="left" vertical="center"/>
      <protection hidden="1"/>
    </xf>
    <xf numFmtId="0" fontId="3" fillId="4" borderId="12" xfId="0" applyFont="1" applyFill="1" applyBorder="1" applyProtection="1">
      <protection hidden="1"/>
    </xf>
    <xf numFmtId="0" fontId="17" fillId="0" borderId="3" xfId="3" applyFill="1" applyBorder="1" applyProtection="1">
      <protection hidden="1"/>
    </xf>
    <xf numFmtId="187" fontId="4" fillId="2" borderId="56" xfId="1" applyNumberFormat="1" applyFill="1" applyBorder="1" applyAlignment="1" applyProtection="1">
      <alignment horizontal="center" vertical="center"/>
      <protection locked="0"/>
    </xf>
    <xf numFmtId="187" fontId="4" fillId="2" borderId="58" xfId="1" applyNumberFormat="1" applyFill="1" applyBorder="1" applyAlignment="1" applyProtection="1">
      <alignment horizontal="center" vertical="center"/>
      <protection locked="0"/>
    </xf>
    <xf numFmtId="187" fontId="4" fillId="2" borderId="57" xfId="1" applyNumberFormat="1" applyFill="1" applyBorder="1" applyAlignment="1" applyProtection="1">
      <alignment horizontal="center" vertical="center"/>
      <protection locked="0"/>
    </xf>
    <xf numFmtId="0" fontId="17" fillId="0" borderId="15" xfId="3" applyFill="1" applyBorder="1" applyProtection="1">
      <protection hidden="1"/>
    </xf>
    <xf numFmtId="0" fontId="17" fillId="0" borderId="16" xfId="3" applyFill="1" applyBorder="1" applyProtection="1">
      <protection hidden="1"/>
    </xf>
    <xf numFmtId="0" fontId="17" fillId="0" borderId="16" xfId="3" applyFont="1" applyFill="1" applyBorder="1" applyAlignment="1" applyProtection="1">
      <protection hidden="1"/>
    </xf>
    <xf numFmtId="0" fontId="17" fillId="0" borderId="15" xfId="3" applyFont="1" applyFill="1" applyBorder="1" applyAlignment="1" applyProtection="1">
      <alignment horizontal="center"/>
      <protection hidden="1"/>
    </xf>
    <xf numFmtId="171" fontId="17" fillId="0" borderId="15" xfId="3" applyNumberFormat="1" applyFill="1" applyBorder="1" applyAlignment="1" applyProtection="1">
      <alignment horizontal="center"/>
      <protection hidden="1"/>
    </xf>
    <xf numFmtId="0" fontId="17" fillId="0" borderId="16" xfId="3" applyFill="1" applyBorder="1" applyAlignment="1" applyProtection="1">
      <alignment horizontal="center"/>
      <protection hidden="1"/>
    </xf>
    <xf numFmtId="0" fontId="17" fillId="0" borderId="15" xfId="3" applyFill="1" applyBorder="1" applyAlignment="1" applyProtection="1">
      <alignment vertical="center"/>
      <protection hidden="1"/>
    </xf>
    <xf numFmtId="0" fontId="17" fillId="0" borderId="16" xfId="3" applyFill="1" applyBorder="1" applyAlignment="1" applyProtection="1">
      <alignment vertical="center"/>
      <protection hidden="1"/>
    </xf>
    <xf numFmtId="0" fontId="17" fillId="0" borderId="16" xfId="3" applyFont="1" applyFill="1" applyBorder="1" applyAlignment="1" applyProtection="1">
      <alignment vertical="center"/>
      <protection hidden="1"/>
    </xf>
    <xf numFmtId="0" fontId="17" fillId="0" borderId="0" xfId="3" applyFont="1" applyFill="1" applyBorder="1" applyAlignment="1" applyProtection="1">
      <alignment horizontal="center"/>
      <protection hidden="1"/>
    </xf>
    <xf numFmtId="171" fontId="17" fillId="0" borderId="0" xfId="3" applyNumberFormat="1" applyFill="1" applyBorder="1" applyAlignment="1" applyProtection="1">
      <alignment horizontal="center"/>
      <protection hidden="1"/>
    </xf>
    <xf numFmtId="0" fontId="17" fillId="0" borderId="0" xfId="3" applyFill="1" applyBorder="1" applyAlignment="1" applyProtection="1">
      <alignment horizontal="center"/>
      <protection hidden="1"/>
    </xf>
    <xf numFmtId="0" fontId="50" fillId="0" borderId="0" xfId="3" applyFont="1" applyFill="1" applyBorder="1" applyAlignment="1" applyProtection="1">
      <alignment horizontal="center" vertical="top"/>
      <protection hidden="1"/>
    </xf>
    <xf numFmtId="187" fontId="4" fillId="2" borderId="18" xfId="1" applyNumberFormat="1" applyFill="1" applyBorder="1" applyAlignment="1" applyProtection="1">
      <alignment horizontal="center" vertical="center"/>
      <protection locked="0"/>
    </xf>
    <xf numFmtId="171" fontId="17" fillId="0" borderId="0" xfId="3" applyNumberFormat="1" applyFill="1" applyBorder="1" applyAlignment="1" applyProtection="1">
      <alignment horizontal="center" vertical="center"/>
      <protection hidden="1"/>
    </xf>
    <xf numFmtId="0" fontId="17" fillId="0" borderId="0" xfId="3" applyFill="1" applyBorder="1" applyAlignment="1" applyProtection="1">
      <alignment horizontal="center" vertical="center"/>
      <protection hidden="1"/>
    </xf>
    <xf numFmtId="0" fontId="23" fillId="0" borderId="0" xfId="3" applyFont="1" applyFill="1" applyBorder="1" applyAlignment="1" applyProtection="1">
      <alignment vertical="center"/>
      <protection hidden="1"/>
    </xf>
    <xf numFmtId="0" fontId="18" fillId="6" borderId="0" xfId="3" applyFont="1" applyFill="1" applyAlignment="1" applyProtection="1">
      <alignment vertical="center"/>
      <protection hidden="1"/>
    </xf>
    <xf numFmtId="0" fontId="13" fillId="0" borderId="0" xfId="3" applyFont="1" applyFill="1" applyProtection="1">
      <protection hidden="1"/>
    </xf>
    <xf numFmtId="0" fontId="19" fillId="0" borderId="0" xfId="3" applyFont="1" applyFill="1" applyAlignment="1" applyProtection="1">
      <alignment horizontal="left" vertical="top"/>
      <protection hidden="1"/>
    </xf>
    <xf numFmtId="164" fontId="4" fillId="4" borderId="56" xfId="1" applyNumberFormat="1" applyFill="1" applyBorder="1" applyAlignment="1" applyProtection="1">
      <alignment horizontal="left" vertical="center"/>
      <protection locked="0"/>
    </xf>
    <xf numFmtId="164" fontId="4" fillId="4" borderId="69" xfId="1" applyNumberFormat="1" applyFill="1" applyBorder="1" applyAlignment="1" applyProtection="1">
      <alignment horizontal="left" vertical="center"/>
      <protection locked="0"/>
    </xf>
    <xf numFmtId="164" fontId="4" fillId="4" borderId="58" xfId="1" applyNumberFormat="1" applyFill="1" applyBorder="1" applyAlignment="1" applyProtection="1">
      <alignment horizontal="left" vertical="center"/>
      <protection locked="0"/>
    </xf>
    <xf numFmtId="0" fontId="4" fillId="2" borderId="18" xfId="1" applyNumberFormat="1" applyFill="1" applyBorder="1" applyAlignment="1" applyProtection="1">
      <alignment horizontal="center" vertical="center"/>
      <protection locked="0"/>
    </xf>
    <xf numFmtId="165" fontId="4" fillId="2" borderId="18" xfId="1" applyNumberFormat="1" applyFill="1" applyBorder="1" applyAlignment="1" applyProtection="1">
      <alignment horizontal="center" vertical="center"/>
      <protection locked="0"/>
    </xf>
    <xf numFmtId="165" fontId="4" fillId="2" borderId="17" xfId="1" applyNumberFormat="1" applyFill="1" applyBorder="1" applyAlignment="1" applyProtection="1">
      <alignment horizontal="center" vertical="center"/>
      <protection locked="0"/>
    </xf>
    <xf numFmtId="0" fontId="27" fillId="0" borderId="15" xfId="3" applyFont="1" applyFill="1" applyBorder="1" applyAlignment="1" applyProtection="1">
      <alignment vertical="center"/>
      <protection hidden="1"/>
    </xf>
    <xf numFmtId="0" fontId="17" fillId="0" borderId="15" xfId="3" applyFont="1" applyFill="1" applyBorder="1" applyAlignment="1" applyProtection="1">
      <alignment horizontal="center" vertical="center"/>
      <protection hidden="1"/>
    </xf>
    <xf numFmtId="171" fontId="17" fillId="0" borderId="15" xfId="3" applyNumberFormat="1" applyFill="1" applyBorder="1" applyAlignment="1" applyProtection="1">
      <alignment horizontal="center" vertical="center"/>
      <protection hidden="1"/>
    </xf>
    <xf numFmtId="0" fontId="17" fillId="0" borderId="16" xfId="3" applyFill="1" applyBorder="1" applyAlignment="1" applyProtection="1">
      <alignment horizontal="center" vertical="center"/>
      <protection hidden="1"/>
    </xf>
    <xf numFmtId="164" fontId="4" fillId="4" borderId="24" xfId="1" applyNumberFormat="1" applyFill="1" applyBorder="1" applyAlignment="1" applyProtection="1">
      <alignment horizontal="left" vertical="center"/>
      <protection locked="0"/>
    </xf>
    <xf numFmtId="0" fontId="19" fillId="0" borderId="0" xfId="3" applyFont="1" applyFill="1" applyAlignment="1" applyProtection="1">
      <alignment horizontal="left" vertical="top" wrapText="1"/>
      <protection hidden="1"/>
    </xf>
    <xf numFmtId="0" fontId="22" fillId="0" borderId="0" xfId="3" applyFont="1" applyFill="1" applyBorder="1" applyAlignment="1" applyProtection="1">
      <alignment horizontal="center"/>
      <protection hidden="1"/>
    </xf>
    <xf numFmtId="178" fontId="41" fillId="0" borderId="0" xfId="3" applyNumberFormat="1" applyFont="1" applyFill="1" applyAlignment="1" applyProtection="1">
      <alignment horizontal="center" vertical="center"/>
      <protection hidden="1"/>
    </xf>
    <xf numFmtId="168" fontId="41" fillId="0" borderId="0" xfId="3" applyNumberFormat="1" applyFont="1" applyFill="1" applyAlignment="1" applyProtection="1">
      <alignment horizontal="center" vertical="center"/>
      <protection hidden="1"/>
    </xf>
    <xf numFmtId="168" fontId="41" fillId="0" borderId="0" xfId="3" applyNumberFormat="1" applyFont="1" applyFill="1" applyAlignment="1" applyProtection="1">
      <alignment horizontal="left" vertical="center"/>
      <protection hidden="1"/>
    </xf>
    <xf numFmtId="187" fontId="17" fillId="0" borderId="17" xfId="3" applyNumberFormat="1" applyFill="1" applyBorder="1" applyAlignment="1" applyProtection="1">
      <alignment horizontal="left" vertical="center"/>
      <protection hidden="1"/>
    </xf>
    <xf numFmtId="187" fontId="17" fillId="0" borderId="0" xfId="3" applyNumberFormat="1" applyFill="1" applyBorder="1" applyAlignment="1" applyProtection="1">
      <alignment horizontal="left" vertical="center"/>
      <protection hidden="1"/>
    </xf>
    <xf numFmtId="0" fontId="17" fillId="0" borderId="0" xfId="3" applyFont="1" applyFill="1" applyAlignment="1" applyProtection="1">
      <alignment horizontal="left" vertical="top" wrapText="1"/>
      <protection hidden="1"/>
    </xf>
    <xf numFmtId="0" fontId="46" fillId="0" borderId="0" xfId="3" applyFont="1" applyFill="1" applyAlignment="1" applyProtection="1">
      <alignment horizontal="left" vertical="center"/>
      <protection hidden="1"/>
    </xf>
    <xf numFmtId="0" fontId="0" fillId="0" borderId="0" xfId="0"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3" xfId="0" applyBorder="1" applyProtection="1"/>
    <xf numFmtId="0" fontId="0" fillId="0" borderId="0" xfId="0" applyBorder="1" applyProtection="1"/>
    <xf numFmtId="0" fontId="0" fillId="0" borderId="14" xfId="0" applyBorder="1" applyProtection="1"/>
    <xf numFmtId="0" fontId="0" fillId="0" borderId="0" xfId="0" applyAlignment="1" applyProtection="1">
      <alignment vertical="center"/>
    </xf>
    <xf numFmtId="0" fontId="7" fillId="0" borderId="2"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60" fillId="0" borderId="18" xfId="0" applyFont="1" applyFill="1" applyBorder="1" applyAlignment="1" applyProtection="1">
      <alignment horizontal="center"/>
    </xf>
    <xf numFmtId="0" fontId="57" fillId="0" borderId="18" xfId="0" applyFont="1" applyFill="1" applyBorder="1" applyProtection="1"/>
    <xf numFmtId="0" fontId="9" fillId="0" borderId="18" xfId="0" applyFont="1" applyFill="1" applyBorder="1" applyAlignment="1" applyProtection="1">
      <alignment horizontal="center"/>
    </xf>
    <xf numFmtId="0" fontId="8" fillId="0" borderId="18" xfId="0" applyFont="1" applyFill="1" applyBorder="1" applyProtection="1"/>
    <xf numFmtId="0" fontId="9" fillId="0" borderId="0" xfId="0" applyFont="1" applyFill="1" applyBorder="1" applyAlignment="1" applyProtection="1">
      <alignment horizontal="center"/>
    </xf>
    <xf numFmtId="0" fontId="8" fillId="0" borderId="0" xfId="0" applyFont="1" applyFill="1" applyBorder="1" applyProtection="1"/>
    <xf numFmtId="0" fontId="9" fillId="0" borderId="18" xfId="0" applyFont="1" applyFill="1" applyBorder="1" applyAlignment="1" applyProtection="1">
      <alignment horizontal="center" vertical="center"/>
    </xf>
    <xf numFmtId="0" fontId="8" fillId="0" borderId="18" xfId="0" applyFont="1" applyFill="1" applyBorder="1" applyAlignment="1" applyProtection="1">
      <alignment wrapText="1"/>
    </xf>
    <xf numFmtId="164" fontId="4" fillId="2" borderId="8" xfId="1" applyNumberFormat="1" applyFill="1" applyBorder="1" applyAlignment="1" applyProtection="1">
      <alignment horizontal="center" vertical="center"/>
    </xf>
    <xf numFmtId="164" fontId="4" fillId="2" borderId="10" xfId="1" applyNumberFormat="1" applyFill="1" applyBorder="1" applyAlignment="1" applyProtection="1">
      <alignment horizontal="center" vertical="center"/>
    </xf>
    <xf numFmtId="0" fontId="6" fillId="0" borderId="13" xfId="0" applyFont="1" applyBorder="1" applyAlignment="1" applyProtection="1">
      <alignment horizontal="center" vertical="center"/>
    </xf>
    <xf numFmtId="0" fontId="7" fillId="0" borderId="18" xfId="0" applyFont="1" applyFill="1" applyBorder="1" applyAlignment="1" applyProtection="1">
      <alignment horizontal="left" vertical="center" wrapText="1"/>
    </xf>
    <xf numFmtId="0" fontId="58" fillId="2" borderId="56" xfId="1" applyNumberFormat="1" applyFont="1" applyFill="1" applyBorder="1" applyAlignment="1" applyProtection="1">
      <alignment horizontal="center" vertical="center"/>
    </xf>
    <xf numFmtId="0" fontId="4" fillId="2" borderId="56" xfId="1" applyNumberFormat="1" applyFill="1" applyBorder="1" applyAlignment="1" applyProtection="1">
      <alignment horizontal="center" vertical="center"/>
    </xf>
    <xf numFmtId="0" fontId="4" fillId="2" borderId="57" xfId="1" applyNumberFormat="1" applyFill="1" applyBorder="1" applyAlignment="1" applyProtection="1">
      <alignment horizontal="center" vertical="center"/>
    </xf>
    <xf numFmtId="0" fontId="7" fillId="0" borderId="13" xfId="0" applyFont="1" applyFill="1" applyBorder="1" applyAlignment="1" applyProtection="1">
      <alignment horizontal="left" vertical="center" wrapText="1"/>
    </xf>
    <xf numFmtId="0" fontId="59" fillId="0" borderId="18" xfId="0" applyFont="1" applyFill="1" applyBorder="1" applyAlignment="1" applyProtection="1">
      <alignment horizontal="left" wrapText="1"/>
    </xf>
    <xf numFmtId="0" fontId="4" fillId="2" borderId="58" xfId="1" applyNumberFormat="1" applyFill="1" applyBorder="1" applyAlignment="1" applyProtection="1">
      <alignment horizontal="center" vertical="center"/>
    </xf>
    <xf numFmtId="0" fontId="4" fillId="2" borderId="34" xfId="1" applyNumberFormat="1" applyFill="1" applyBorder="1" applyAlignment="1" applyProtection="1">
      <alignment horizontal="center" vertical="center"/>
    </xf>
    <xf numFmtId="0" fontId="10" fillId="0" borderId="0" xfId="0" applyFont="1" applyProtection="1"/>
    <xf numFmtId="0" fontId="1" fillId="0" borderId="18" xfId="0" applyFont="1" applyBorder="1" applyProtection="1"/>
    <xf numFmtId="0" fontId="1" fillId="0" borderId="2" xfId="0" applyFont="1" applyBorder="1" applyProtection="1"/>
    <xf numFmtId="0" fontId="1" fillId="0" borderId="4" xfId="0" applyFont="1" applyBorder="1" applyProtection="1"/>
    <xf numFmtId="0" fontId="0" fillId="0" borderId="18" xfId="0" applyBorder="1" applyProtection="1"/>
    <xf numFmtId="0" fontId="1" fillId="0" borderId="8" xfId="0" applyFont="1" applyBorder="1" applyProtection="1"/>
    <xf numFmtId="0" fontId="1" fillId="0" borderId="10" xfId="0" applyFont="1" applyBorder="1" applyProtection="1"/>
    <xf numFmtId="0" fontId="4" fillId="0" borderId="56" xfId="1" applyNumberFormat="1" applyFill="1" applyBorder="1" applyAlignment="1" applyProtection="1">
      <alignment horizontal="left" vertical="center"/>
    </xf>
    <xf numFmtId="187" fontId="4" fillId="2" borderId="56" xfId="1" applyNumberFormat="1" applyFill="1" applyBorder="1" applyAlignment="1" applyProtection="1">
      <alignment horizontal="center" vertical="center"/>
    </xf>
    <xf numFmtId="0" fontId="4" fillId="0" borderId="58" xfId="1" applyNumberFormat="1" applyFill="1" applyBorder="1" applyAlignment="1" applyProtection="1">
      <alignment horizontal="left" vertical="center"/>
    </xf>
    <xf numFmtId="187" fontId="4" fillId="2" borderId="58" xfId="1" applyNumberFormat="1" applyFill="1" applyBorder="1" applyAlignment="1" applyProtection="1">
      <alignment horizontal="center" vertical="center"/>
    </xf>
    <xf numFmtId="49" fontId="0" fillId="0" borderId="18" xfId="0" applyNumberFormat="1" applyBorder="1" applyAlignment="1" applyProtection="1"/>
    <xf numFmtId="0" fontId="0" fillId="0" borderId="18" xfId="0" applyBorder="1" applyAlignment="1" applyProtection="1"/>
    <xf numFmtId="0" fontId="4" fillId="0" borderId="57" xfId="1" applyNumberFormat="1" applyFill="1" applyBorder="1" applyAlignment="1" applyProtection="1">
      <alignment horizontal="left" vertical="center"/>
    </xf>
    <xf numFmtId="187" fontId="4" fillId="2" borderId="57" xfId="1" applyNumberFormat="1" applyFill="1" applyBorder="1" applyAlignment="1" applyProtection="1">
      <alignment horizontal="center" vertical="center"/>
    </xf>
    <xf numFmtId="0" fontId="6" fillId="0" borderId="0" xfId="0" applyFont="1" applyBorder="1" applyAlignment="1" applyProtection="1">
      <alignment horizontal="center" vertical="center"/>
    </xf>
    <xf numFmtId="0" fontId="57" fillId="0" borderId="18" xfId="0" applyFont="1" applyFill="1" applyBorder="1" applyAlignment="1" applyProtection="1">
      <alignment wrapText="1"/>
    </xf>
    <xf numFmtId="0" fontId="1" fillId="0" borderId="15" xfId="0" applyFont="1" applyBorder="1" applyProtection="1"/>
    <xf numFmtId="0" fontId="0" fillId="0" borderId="16" xfId="0" applyBorder="1" applyProtection="1"/>
    <xf numFmtId="187" fontId="4" fillId="2" borderId="18" xfId="1" applyNumberFormat="1" applyFill="1" applyBorder="1" applyAlignment="1" applyProtection="1">
      <alignment horizontal="center" vertical="center"/>
    </xf>
    <xf numFmtId="0" fontId="1" fillId="0" borderId="15" xfId="0" applyFont="1" applyBorder="1" applyAlignment="1" applyProtection="1">
      <alignment horizontal="center"/>
    </xf>
    <xf numFmtId="0" fontId="1" fillId="0" borderId="27" xfId="0" applyFont="1" applyBorder="1" applyAlignment="1" applyProtection="1">
      <alignment horizontal="center"/>
    </xf>
    <xf numFmtId="0" fontId="1" fillId="0" borderId="28" xfId="0" applyFont="1" applyBorder="1" applyAlignment="1" applyProtection="1">
      <alignment horizontal="center"/>
    </xf>
    <xf numFmtId="0" fontId="1" fillId="0" borderId="17" xfId="0" applyFont="1" applyBorder="1" applyAlignment="1" applyProtection="1">
      <alignment horizontal="center"/>
    </xf>
    <xf numFmtId="0" fontId="1" fillId="0" borderId="29" xfId="0" applyFont="1" applyBorder="1" applyProtection="1"/>
    <xf numFmtId="0" fontId="1" fillId="0" borderId="17" xfId="0" applyFont="1" applyBorder="1" applyProtection="1"/>
    <xf numFmtId="0" fontId="0" fillId="0" borderId="30" xfId="0" applyBorder="1" applyProtection="1"/>
    <xf numFmtId="0" fontId="0" fillId="0" borderId="31" xfId="0" applyBorder="1" applyProtection="1"/>
    <xf numFmtId="0" fontId="0" fillId="0" borderId="29" xfId="0" applyBorder="1" applyProtection="1"/>
    <xf numFmtId="0" fontId="0" fillId="0" borderId="17" xfId="0" applyBorder="1" applyProtection="1"/>
    <xf numFmtId="0" fontId="0" fillId="0" borderId="0" xfId="0" applyAlignment="1" applyProtection="1">
      <alignment vertical="top" wrapText="1"/>
    </xf>
    <xf numFmtId="0" fontId="0" fillId="0" borderId="0" xfId="0" applyBorder="1" applyAlignment="1" applyProtection="1">
      <alignment vertical="top" wrapText="1"/>
    </xf>
    <xf numFmtId="0" fontId="7" fillId="0" borderId="18" xfId="0" applyFont="1" applyBorder="1" applyAlignment="1" applyProtection="1">
      <alignment horizontal="center" vertical="center" wrapText="1"/>
    </xf>
    <xf numFmtId="0" fontId="7" fillId="0" borderId="18" xfId="0" applyFont="1" applyBorder="1" applyAlignment="1" applyProtection="1">
      <alignment vertical="center" wrapText="1"/>
    </xf>
    <xf numFmtId="164" fontId="58" fillId="2" borderId="67" xfId="1" applyNumberFormat="1" applyFont="1" applyFill="1" applyBorder="1" applyAlignment="1" applyProtection="1">
      <alignment horizontal="left" vertical="center"/>
    </xf>
    <xf numFmtId="164" fontId="58" fillId="2" borderId="68" xfId="1" applyNumberFormat="1" applyFont="1" applyFill="1" applyBorder="1" applyAlignment="1" applyProtection="1">
      <alignment horizontal="center" vertical="center"/>
    </xf>
    <xf numFmtId="164" fontId="4" fillId="2" borderId="33" xfId="1" applyNumberFormat="1" applyFill="1" applyBorder="1" applyAlignment="1" applyProtection="1">
      <alignment horizontal="center" vertical="center"/>
    </xf>
    <xf numFmtId="164" fontId="4" fillId="2" borderId="58" xfId="1" applyNumberFormat="1" applyFill="1" applyBorder="1" applyAlignment="1" applyProtection="1">
      <alignment horizontal="center" vertical="center"/>
    </xf>
    <xf numFmtId="164" fontId="4" fillId="2" borderId="32" xfId="1" applyNumberFormat="1" applyFill="1" applyBorder="1" applyAlignment="1" applyProtection="1">
      <alignment horizontal="center" vertical="center"/>
    </xf>
    <xf numFmtId="164" fontId="4" fillId="2" borderId="9" xfId="1" applyNumberFormat="1" applyFill="1" applyBorder="1" applyAlignment="1" applyProtection="1">
      <alignment horizontal="center" vertical="center"/>
    </xf>
    <xf numFmtId="0" fontId="7" fillId="0" borderId="18"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164" fontId="58" fillId="0" borderId="24" xfId="1" applyNumberFormat="1" applyFont="1" applyFill="1" applyBorder="1" applyAlignment="1" applyProtection="1">
      <alignment horizontal="left" vertical="center"/>
    </xf>
    <xf numFmtId="164" fontId="4" fillId="0" borderId="24" xfId="1" applyNumberFormat="1" applyFill="1" applyBorder="1" applyAlignment="1" applyProtection="1">
      <alignment horizontal="left" vertical="center"/>
    </xf>
    <xf numFmtId="164" fontId="4" fillId="0" borderId="22" xfId="1" applyNumberFormat="1" applyFill="1" applyBorder="1" applyAlignment="1" applyProtection="1">
      <alignment horizontal="left" vertical="center"/>
    </xf>
    <xf numFmtId="164" fontId="4" fillId="0" borderId="34" xfId="1" applyNumberFormat="1" applyFill="1" applyBorder="1" applyAlignment="1" applyProtection="1">
      <alignment horizontal="left" vertical="center"/>
    </xf>
    <xf numFmtId="165" fontId="4" fillId="2" borderId="18" xfId="1" applyNumberFormat="1" applyFill="1" applyBorder="1" applyAlignment="1" applyProtection="1">
      <alignment horizontal="center" vertical="center"/>
    </xf>
    <xf numFmtId="165" fontId="4" fillId="2" borderId="17" xfId="1" applyNumberFormat="1" applyFill="1" applyBorder="1" applyAlignment="1" applyProtection="1">
      <alignment horizontal="center" vertical="center"/>
    </xf>
    <xf numFmtId="0" fontId="11" fillId="0" borderId="0" xfId="0" applyFont="1" applyProtection="1"/>
    <xf numFmtId="164" fontId="4" fillId="2" borderId="10" xfId="1" applyNumberFormat="1" applyFill="1" applyBorder="1" applyAlignment="1" applyProtection="1">
      <alignment vertical="center"/>
    </xf>
    <xf numFmtId="0" fontId="7" fillId="0" borderId="15" xfId="0" applyFont="1" applyBorder="1" applyProtection="1"/>
    <xf numFmtId="0" fontId="9" fillId="0" borderId="18" xfId="0" applyFont="1" applyFill="1" applyBorder="1" applyAlignment="1" applyProtection="1">
      <alignment horizontal="left" vertical="center"/>
    </xf>
    <xf numFmtId="0" fontId="0" fillId="4" borderId="18" xfId="0" applyFill="1" applyBorder="1" applyProtection="1">
      <protection locked="0"/>
    </xf>
    <xf numFmtId="0" fontId="0" fillId="2" borderId="15" xfId="0" applyFill="1" applyBorder="1" applyProtection="1"/>
    <xf numFmtId="0" fontId="0" fillId="2" borderId="17" xfId="0" applyFill="1" applyBorder="1" applyProtection="1"/>
    <xf numFmtId="0" fontId="4" fillId="0" borderId="13" xfId="1" applyNumberFormat="1" applyFill="1" applyBorder="1" applyAlignment="1" applyProtection="1">
      <alignment horizontal="center" vertical="center"/>
    </xf>
    <xf numFmtId="0" fontId="0" fillId="0" borderId="0" xfId="0" applyFill="1" applyBorder="1" applyProtection="1"/>
    <xf numFmtId="0" fontId="6" fillId="0" borderId="0" xfId="0" applyFont="1" applyFill="1" applyBorder="1" applyAlignment="1" applyProtection="1">
      <alignment horizontal="center" vertical="center"/>
    </xf>
    <xf numFmtId="164" fontId="58" fillId="4" borderId="67" xfId="1" applyNumberFormat="1" applyFont="1" applyFill="1" applyBorder="1" applyAlignment="1" applyProtection="1">
      <alignment horizontal="left" vertical="center"/>
    </xf>
    <xf numFmtId="0" fontId="58" fillId="4" borderId="18" xfId="1" applyNumberFormat="1" applyFont="1" applyFill="1" applyBorder="1" applyAlignment="1" applyProtection="1">
      <alignment horizontal="left" vertical="center"/>
    </xf>
    <xf numFmtId="0" fontId="0" fillId="3" borderId="0" xfId="0" applyFill="1" applyProtection="1"/>
    <xf numFmtId="186" fontId="35" fillId="2" borderId="0" xfId="3" applyNumberFormat="1" applyFont="1" applyFill="1" applyAlignment="1" applyProtection="1">
      <alignment vertical="center"/>
    </xf>
    <xf numFmtId="0" fontId="55" fillId="0" borderId="0" xfId="0" applyFont="1" applyAlignment="1" applyProtection="1">
      <alignment horizontal="left" vertical="center" readingOrder="1"/>
    </xf>
    <xf numFmtId="0" fontId="62" fillId="0" borderId="0" xfId="0" applyFont="1" applyProtection="1"/>
    <xf numFmtId="0" fontId="64" fillId="0" borderId="0" xfId="0" applyFont="1" applyProtection="1"/>
    <xf numFmtId="0" fontId="64" fillId="0" borderId="0" xfId="0" applyFont="1" applyAlignment="1" applyProtection="1">
      <alignment vertical="top" wrapText="1"/>
    </xf>
    <xf numFmtId="0" fontId="64" fillId="3" borderId="0" xfId="0" applyFont="1" applyFill="1" applyProtection="1"/>
    <xf numFmtId="0" fontId="64" fillId="0" borderId="0" xfId="0" applyFont="1" applyAlignment="1" applyProtection="1">
      <alignment vertical="center"/>
    </xf>
    <xf numFmtId="0" fontId="0" fillId="0" borderId="16" xfId="0" applyBorder="1"/>
    <xf numFmtId="0" fontId="7" fillId="0" borderId="15" xfId="0" applyFont="1" applyBorder="1" applyAlignment="1">
      <alignment horizontal="left" vertical="center"/>
    </xf>
    <xf numFmtId="0" fontId="30" fillId="0" borderId="15" xfId="3" applyFont="1" applyFill="1" applyBorder="1" applyAlignment="1" applyProtection="1">
      <alignment vertical="center"/>
      <protection hidden="1"/>
    </xf>
    <xf numFmtId="0" fontId="17" fillId="0" borderId="17" xfId="3" applyFill="1" applyBorder="1" applyProtection="1">
      <protection hidden="1"/>
    </xf>
    <xf numFmtId="0" fontId="0" fillId="0" borderId="3" xfId="0" applyBorder="1"/>
    <xf numFmtId="0" fontId="65" fillId="0" borderId="0" xfId="3" applyFont="1" applyFill="1" applyBorder="1" applyProtection="1">
      <protection hidden="1"/>
    </xf>
    <xf numFmtId="0" fontId="63" fillId="3" borderId="0" xfId="3" applyFont="1" applyFill="1" applyBorder="1" applyProtection="1">
      <protection hidden="1"/>
    </xf>
    <xf numFmtId="0" fontId="63" fillId="3" borderId="0" xfId="3" applyFont="1" applyFill="1" applyProtection="1">
      <protection hidden="1"/>
    </xf>
    <xf numFmtId="0" fontId="19" fillId="3" borderId="0" xfId="3" applyFont="1" applyFill="1" applyAlignment="1" applyProtection="1">
      <alignment vertical="top" wrapText="1"/>
      <protection hidden="1"/>
    </xf>
    <xf numFmtId="0" fontId="18" fillId="3" borderId="0" xfId="3" applyFont="1" applyFill="1" applyBorder="1" applyAlignment="1" applyProtection="1">
      <alignment vertical="center"/>
      <protection hidden="1"/>
    </xf>
    <xf numFmtId="0" fontId="18" fillId="3" borderId="0" xfId="3" applyFont="1" applyFill="1" applyAlignment="1" applyProtection="1">
      <alignment vertical="center"/>
      <protection hidden="1"/>
    </xf>
    <xf numFmtId="0" fontId="49" fillId="3" borderId="0" xfId="3" applyFont="1" applyFill="1" applyAlignment="1" applyProtection="1">
      <alignment vertical="center"/>
      <protection hidden="1"/>
    </xf>
    <xf numFmtId="0" fontId="12" fillId="3" borderId="0" xfId="3" applyFont="1" applyFill="1" applyBorder="1" applyAlignment="1" applyProtection="1">
      <protection hidden="1"/>
    </xf>
    <xf numFmtId="0" fontId="28" fillId="3" borderId="0" xfId="3" applyFont="1" applyFill="1" applyBorder="1" applyAlignment="1" applyProtection="1">
      <alignment vertical="center"/>
      <protection hidden="1"/>
    </xf>
    <xf numFmtId="0" fontId="12" fillId="3" borderId="0" xfId="3" applyFont="1" applyFill="1" applyBorder="1" applyAlignment="1" applyProtection="1">
      <alignment vertical="center"/>
      <protection hidden="1"/>
    </xf>
    <xf numFmtId="0" fontId="37" fillId="3" borderId="0" xfId="3" applyFont="1" applyFill="1" applyBorder="1" applyProtection="1">
      <protection hidden="1"/>
    </xf>
    <xf numFmtId="0" fontId="37" fillId="3" borderId="0" xfId="3" applyFont="1" applyFill="1" applyBorder="1" applyAlignment="1" applyProtection="1">
      <alignment wrapText="1"/>
      <protection hidden="1"/>
    </xf>
    <xf numFmtId="0" fontId="38" fillId="3" borderId="0" xfId="3" applyFont="1" applyFill="1" applyAlignment="1" applyProtection="1">
      <alignment vertical="center"/>
      <protection hidden="1"/>
    </xf>
    <xf numFmtId="0" fontId="18" fillId="3" borderId="0" xfId="3" applyFont="1" applyFill="1" applyAlignment="1" applyProtection="1">
      <alignment horizontal="left" vertical="center"/>
      <protection hidden="1"/>
    </xf>
    <xf numFmtId="0" fontId="49" fillId="3" borderId="0" xfId="3" applyFont="1" applyFill="1" applyBorder="1" applyAlignment="1" applyProtection="1">
      <alignment vertical="center"/>
      <protection hidden="1"/>
    </xf>
    <xf numFmtId="9" fontId="63" fillId="3" borderId="0" xfId="3" applyNumberFormat="1" applyFont="1" applyFill="1" applyProtection="1">
      <protection hidden="1"/>
    </xf>
    <xf numFmtId="184" fontId="63" fillId="3" borderId="0" xfId="3" applyNumberFormat="1" applyFont="1" applyFill="1" applyProtection="1">
      <protection hidden="1"/>
    </xf>
    <xf numFmtId="1" fontId="63" fillId="3" borderId="0" xfId="3" applyNumberFormat="1" applyFont="1" applyFill="1" applyProtection="1">
      <protection hidden="1"/>
    </xf>
    <xf numFmtId="184" fontId="19" fillId="2" borderId="0" xfId="3" applyNumberFormat="1" applyFont="1" applyFill="1" applyBorder="1" applyAlignment="1" applyProtection="1">
      <alignment horizontal="center" vertical="center"/>
      <protection locked="0"/>
    </xf>
    <xf numFmtId="183" fontId="19" fillId="0" borderId="0" xfId="3" applyNumberFormat="1" applyFont="1" applyFill="1" applyBorder="1" applyAlignment="1" applyProtection="1">
      <alignment vertical="center"/>
      <protection locked="0" hidden="1"/>
    </xf>
    <xf numFmtId="1" fontId="19" fillId="0" borderId="0" xfId="3" applyNumberFormat="1" applyFont="1" applyFill="1" applyBorder="1" applyAlignment="1" applyProtection="1">
      <alignment horizontal="left" vertical="center"/>
      <protection locked="0" hidden="1"/>
    </xf>
    <xf numFmtId="0" fontId="54" fillId="4" borderId="5" xfId="0" applyFont="1" applyFill="1" applyBorder="1" applyAlignment="1" applyProtection="1">
      <alignment horizontal="center" vertical="center"/>
      <protection locked="0" hidden="1"/>
    </xf>
    <xf numFmtId="0" fontId="0" fillId="4" borderId="11" xfId="0" applyFont="1" applyFill="1" applyBorder="1" applyAlignment="1" applyProtection="1">
      <alignment horizontal="center"/>
      <protection locked="0"/>
    </xf>
    <xf numFmtId="0" fontId="3" fillId="4" borderId="7" xfId="0" applyFont="1" applyFill="1" applyBorder="1" applyAlignment="1" applyProtection="1">
      <alignment horizontal="left"/>
      <protection hidden="1"/>
    </xf>
    <xf numFmtId="0" fontId="3" fillId="2" borderId="7" xfId="3" applyFont="1" applyFill="1" applyBorder="1" applyProtection="1">
      <protection hidden="1"/>
    </xf>
    <xf numFmtId="0" fontId="3" fillId="2" borderId="12" xfId="3" applyFont="1" applyFill="1" applyBorder="1" applyProtection="1">
      <protection hidden="1"/>
    </xf>
    <xf numFmtId="175" fontId="3" fillId="2" borderId="4" xfId="3" applyNumberFormat="1" applyFont="1" applyFill="1" applyBorder="1" applyAlignment="1" applyProtection="1">
      <alignment vertical="center" wrapText="1"/>
      <protection hidden="1"/>
    </xf>
    <xf numFmtId="0" fontId="3" fillId="2" borderId="12" xfId="3" applyNumberFormat="1" applyFont="1" applyFill="1" applyBorder="1" applyAlignment="1" applyProtection="1">
      <alignment vertical="center" wrapText="1"/>
      <protection hidden="1"/>
    </xf>
    <xf numFmtId="164" fontId="4" fillId="2" borderId="67" xfId="1" applyNumberFormat="1" applyFill="1" applyBorder="1" applyAlignment="1" applyProtection="1">
      <alignment horizontal="center" vertical="center"/>
      <protection locked="0"/>
    </xf>
    <xf numFmtId="164" fontId="4" fillId="2" borderId="34" xfId="1" applyNumberFormat="1" applyFill="1" applyBorder="1" applyAlignment="1" applyProtection="1">
      <alignment horizontal="center" vertical="center"/>
      <protection locked="0"/>
    </xf>
    <xf numFmtId="164" fontId="4" fillId="2" borderId="70" xfId="1" applyNumberFormat="1" applyFill="1" applyBorder="1" applyAlignment="1" applyProtection="1">
      <alignment horizontal="center" vertical="center"/>
      <protection locked="0"/>
    </xf>
    <xf numFmtId="0" fontId="56" fillId="0" borderId="0" xfId="3" applyFont="1" applyFill="1" applyAlignment="1" applyProtection="1">
      <alignment horizontal="left"/>
      <protection hidden="1"/>
    </xf>
    <xf numFmtId="0" fontId="56" fillId="0" borderId="0" xfId="3" applyFont="1" applyFill="1" applyProtection="1">
      <protection hidden="1"/>
    </xf>
    <xf numFmtId="0" fontId="68" fillId="0" borderId="0" xfId="2" applyFont="1" applyFill="1" applyAlignment="1" applyProtection="1">
      <protection hidden="1"/>
    </xf>
    <xf numFmtId="0" fontId="68" fillId="0" borderId="0" xfId="2" applyFont="1" applyFill="1" applyAlignment="1" applyProtection="1">
      <alignment horizontal="left"/>
      <protection hidden="1"/>
    </xf>
    <xf numFmtId="0" fontId="17" fillId="0" borderId="0" xfId="3" applyFont="1" applyFill="1" applyAlignment="1" applyProtection="1">
      <alignment vertical="top"/>
      <protection hidden="1"/>
    </xf>
    <xf numFmtId="164" fontId="4" fillId="2" borderId="21" xfId="1" applyNumberFormat="1" applyFill="1" applyBorder="1" applyAlignment="1" applyProtection="1">
      <alignment horizontal="center" vertical="center"/>
    </xf>
    <xf numFmtId="164" fontId="4" fillId="2" borderId="22" xfId="1" applyNumberFormat="1" applyFill="1" applyBorder="1" applyAlignment="1" applyProtection="1">
      <alignment horizontal="center" vertical="center"/>
    </xf>
    <xf numFmtId="164" fontId="4" fillId="2" borderId="23" xfId="1" applyNumberFormat="1" applyFill="1" applyBorder="1" applyAlignment="1" applyProtection="1">
      <alignment horizontal="center" vertical="center"/>
    </xf>
    <xf numFmtId="164" fontId="4" fillId="2" borderId="24" xfId="1" applyNumberFormat="1" applyFill="1" applyBorder="1" applyAlignment="1" applyProtection="1">
      <alignment horizontal="center" vertical="center"/>
    </xf>
    <xf numFmtId="0" fontId="7" fillId="0" borderId="17" xfId="0" applyFont="1" applyBorder="1" applyAlignment="1" applyProtection="1">
      <alignment horizontal="center" vertical="center" wrapText="1"/>
    </xf>
    <xf numFmtId="0" fontId="7" fillId="0" borderId="15"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164" fontId="4" fillId="2" borderId="25" xfId="1" applyNumberFormat="1" applyFill="1" applyBorder="1" applyAlignment="1" applyProtection="1">
      <alignment horizontal="center" vertical="center"/>
    </xf>
    <xf numFmtId="164" fontId="4" fillId="2" borderId="26" xfId="1" applyNumberForma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164" fontId="4" fillId="2" borderId="19" xfId="1" applyNumberFormat="1" applyFill="1" applyBorder="1" applyAlignment="1" applyProtection="1">
      <alignment horizontal="center" vertical="center"/>
    </xf>
    <xf numFmtId="164" fontId="4" fillId="2" borderId="20" xfId="1" applyNumberFormat="1" applyFill="1" applyBorder="1" applyAlignment="1" applyProtection="1">
      <alignment horizontal="center" vertical="center"/>
    </xf>
    <xf numFmtId="164" fontId="4" fillId="2" borderId="21" xfId="1" applyNumberFormat="1" applyFill="1" applyBorder="1" applyAlignment="1" applyProtection="1">
      <alignment horizontal="center" vertical="center"/>
    </xf>
    <xf numFmtId="164" fontId="4" fillId="2" borderId="22" xfId="1" applyNumberFormat="1" applyFill="1" applyBorder="1" applyAlignment="1" applyProtection="1">
      <alignment horizontal="center" vertical="center"/>
    </xf>
    <xf numFmtId="0" fontId="7" fillId="0" borderId="15"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189" fontId="4" fillId="2" borderId="21" xfId="1" applyNumberFormat="1" applyFill="1" applyBorder="1" applyAlignment="1" applyProtection="1">
      <alignment horizontal="center" vertical="center"/>
    </xf>
    <xf numFmtId="189" fontId="4" fillId="2" borderId="22" xfId="1" applyNumberFormat="1" applyFill="1" applyBorder="1" applyAlignment="1" applyProtection="1">
      <alignment horizontal="center" vertical="center"/>
    </xf>
    <xf numFmtId="189" fontId="4" fillId="2" borderId="25" xfId="1" applyNumberFormat="1" applyFill="1" applyBorder="1" applyAlignment="1" applyProtection="1">
      <alignment horizontal="center" vertical="center"/>
    </xf>
    <xf numFmtId="189" fontId="4" fillId="2" borderId="26" xfId="1" applyNumberFormat="1" applyFill="1" applyBorder="1" applyAlignment="1" applyProtection="1">
      <alignment horizontal="center" vertical="center"/>
    </xf>
    <xf numFmtId="171" fontId="58" fillId="2" borderId="19" xfId="1" applyNumberFormat="1" applyFont="1" applyFill="1" applyBorder="1" applyAlignment="1" applyProtection="1">
      <alignment horizontal="center" vertical="center"/>
    </xf>
    <xf numFmtId="171" fontId="58" fillId="2" borderId="20" xfId="1" applyNumberFormat="1"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7" fillId="0" borderId="15"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174" fontId="4" fillId="2" borderId="19" xfId="1" applyNumberFormat="1" applyFill="1" applyBorder="1" applyAlignment="1" applyProtection="1">
      <alignment horizontal="center" vertical="center"/>
    </xf>
    <xf numFmtId="174" fontId="4" fillId="2" borderId="20" xfId="1" applyNumberFormat="1" applyFill="1" applyBorder="1" applyAlignment="1" applyProtection="1">
      <alignment horizontal="center" vertical="center"/>
    </xf>
    <xf numFmtId="0" fontId="4" fillId="2" borderId="19" xfId="1" applyNumberFormat="1" applyFill="1" applyBorder="1" applyAlignment="1" applyProtection="1">
      <alignment horizontal="center" vertical="center"/>
    </xf>
    <xf numFmtId="0" fontId="4" fillId="2" borderId="20" xfId="1" applyNumberFormat="1" applyFill="1" applyBorder="1" applyAlignment="1" applyProtection="1">
      <alignment horizontal="center" vertical="center"/>
    </xf>
    <xf numFmtId="0" fontId="6" fillId="0" borderId="17" xfId="0" applyFont="1" applyBorder="1" applyAlignment="1" applyProtection="1">
      <alignment horizontal="center" vertical="center"/>
    </xf>
    <xf numFmtId="174" fontId="58" fillId="2" borderId="19" xfId="1" applyNumberFormat="1" applyFont="1" applyFill="1" applyBorder="1" applyAlignment="1" applyProtection="1">
      <alignment horizontal="center" vertical="center"/>
    </xf>
    <xf numFmtId="174" fontId="58" fillId="2" borderId="20" xfId="1" applyNumberFormat="1" applyFont="1" applyFill="1" applyBorder="1" applyAlignment="1" applyProtection="1">
      <alignment horizontal="center" vertical="center"/>
    </xf>
    <xf numFmtId="0" fontId="58" fillId="2" borderId="19" xfId="1" applyNumberFormat="1" applyFont="1" applyFill="1" applyBorder="1" applyAlignment="1" applyProtection="1">
      <alignment horizontal="center" vertical="center"/>
    </xf>
    <xf numFmtId="0" fontId="58" fillId="2" borderId="20" xfId="1" applyNumberFormat="1" applyFont="1" applyFill="1" applyBorder="1" applyAlignment="1" applyProtection="1">
      <alignment horizontal="center" vertical="center"/>
    </xf>
    <xf numFmtId="164" fontId="58" fillId="2" borderId="15" xfId="1" applyNumberFormat="1" applyFont="1" applyFill="1" applyBorder="1" applyAlignment="1" applyProtection="1">
      <alignment horizontal="center" vertical="center"/>
    </xf>
    <xf numFmtId="164" fontId="58" fillId="2" borderId="17" xfId="1" applyNumberFormat="1" applyFont="1" applyFill="1" applyBorder="1" applyAlignment="1" applyProtection="1">
      <alignment horizontal="center" vertical="center"/>
    </xf>
    <xf numFmtId="169" fontId="58" fillId="2" borderId="19" xfId="1" applyNumberFormat="1" applyFont="1" applyFill="1" applyBorder="1" applyAlignment="1" applyProtection="1">
      <alignment horizontal="left" vertical="center"/>
    </xf>
    <xf numFmtId="169" fontId="58" fillId="2" borderId="20" xfId="1" applyNumberFormat="1" applyFont="1" applyFill="1" applyBorder="1" applyAlignment="1" applyProtection="1">
      <alignment horizontal="left" vertical="center"/>
    </xf>
    <xf numFmtId="174" fontId="4" fillId="2" borderId="8" xfId="1" applyNumberFormat="1" applyFill="1" applyBorder="1" applyAlignment="1" applyProtection="1">
      <alignment horizontal="center" vertical="center"/>
    </xf>
    <xf numFmtId="174" fontId="4" fillId="2" borderId="10" xfId="1" applyNumberFormat="1" applyFill="1" applyBorder="1" applyAlignment="1" applyProtection="1">
      <alignment horizontal="center" vertical="center"/>
    </xf>
    <xf numFmtId="0" fontId="4" fillId="2" borderId="8" xfId="1" applyNumberFormat="1" applyFill="1" applyBorder="1" applyAlignment="1" applyProtection="1">
      <alignment horizontal="center" vertical="center"/>
    </xf>
    <xf numFmtId="0" fontId="4" fillId="2" borderId="10" xfId="1" applyNumberFormat="1" applyFill="1" applyBorder="1" applyAlignment="1" applyProtection="1">
      <alignment horizontal="center" vertical="center"/>
    </xf>
    <xf numFmtId="170" fontId="58" fillId="2" borderId="19" xfId="1" applyNumberFormat="1" applyFont="1" applyFill="1" applyBorder="1" applyAlignment="1" applyProtection="1">
      <alignment horizontal="center" vertical="center"/>
    </xf>
    <xf numFmtId="170" fontId="58" fillId="2" borderId="20" xfId="1" applyNumberFormat="1" applyFont="1" applyFill="1" applyBorder="1" applyAlignment="1" applyProtection="1">
      <alignment horizontal="center" vertical="center"/>
    </xf>
    <xf numFmtId="0" fontId="7" fillId="0" borderId="15" xfId="0" applyFont="1" applyBorder="1" applyAlignment="1" applyProtection="1">
      <alignment vertical="center" wrapText="1"/>
    </xf>
    <xf numFmtId="0" fontId="7" fillId="0" borderId="17" xfId="0" applyFont="1" applyBorder="1" applyAlignment="1" applyProtection="1">
      <alignment vertical="center" wrapText="1"/>
    </xf>
    <xf numFmtId="164" fontId="58" fillId="2" borderId="19" xfId="1" applyNumberFormat="1" applyFont="1" applyFill="1" applyBorder="1" applyAlignment="1" applyProtection="1">
      <alignment horizontal="left" vertical="center"/>
    </xf>
    <xf numFmtId="164" fontId="58" fillId="2" borderId="20" xfId="1" applyNumberFormat="1" applyFont="1" applyFill="1" applyBorder="1" applyAlignment="1" applyProtection="1">
      <alignment horizontal="left" vertical="center"/>
    </xf>
    <xf numFmtId="189" fontId="4" fillId="2" borderId="19" xfId="1" applyNumberFormat="1" applyFill="1" applyBorder="1" applyAlignment="1" applyProtection="1">
      <alignment horizontal="center" vertical="center"/>
    </xf>
    <xf numFmtId="189" fontId="4" fillId="2" borderId="20" xfId="1" applyNumberFormat="1" applyFill="1" applyBorder="1" applyAlignment="1" applyProtection="1">
      <alignment horizontal="center" vertical="center"/>
    </xf>
    <xf numFmtId="164" fontId="4" fillId="2" borderId="23" xfId="1" applyNumberFormat="1" applyFill="1" applyBorder="1" applyAlignment="1" applyProtection="1">
      <alignment horizontal="center" vertical="center"/>
    </xf>
    <xf numFmtId="164" fontId="4" fillId="2" borderId="24" xfId="1" applyNumberFormat="1" applyFill="1" applyBorder="1" applyAlignment="1" applyProtection="1">
      <alignment horizontal="center" vertical="center"/>
    </xf>
    <xf numFmtId="169" fontId="4" fillId="2" borderId="15" xfId="1" applyNumberFormat="1" applyFill="1" applyBorder="1" applyAlignment="1" applyProtection="1">
      <alignment horizontal="center" vertical="center"/>
      <protection locked="0"/>
    </xf>
    <xf numFmtId="169" fontId="4" fillId="2" borderId="17" xfId="1" applyNumberFormat="1" applyFill="1" applyBorder="1" applyAlignment="1" applyProtection="1">
      <alignment horizontal="center" vertical="center"/>
      <protection locked="0"/>
    </xf>
    <xf numFmtId="0" fontId="8" fillId="4" borderId="15" xfId="0" applyFont="1" applyFill="1" applyBorder="1" applyAlignment="1" applyProtection="1">
      <alignment horizontal="left"/>
      <protection locked="0"/>
    </xf>
    <xf numFmtId="0" fontId="8" fillId="4" borderId="17" xfId="0" applyFont="1" applyFill="1" applyBorder="1" applyAlignment="1" applyProtection="1">
      <alignment horizontal="left"/>
      <protection locked="0"/>
    </xf>
    <xf numFmtId="194" fontId="4" fillId="2" borderId="25" xfId="1" applyNumberFormat="1" applyFill="1" applyBorder="1" applyAlignment="1" applyProtection="1">
      <alignment horizontal="center" vertical="center"/>
      <protection locked="0"/>
    </xf>
    <xf numFmtId="194" fontId="4" fillId="2" borderId="26" xfId="1" applyNumberFormat="1" applyFill="1" applyBorder="1" applyAlignment="1" applyProtection="1">
      <alignment horizontal="center" vertical="center"/>
      <protection locked="0"/>
    </xf>
    <xf numFmtId="164" fontId="4" fillId="2" borderId="25" xfId="1" applyNumberFormat="1" applyFill="1" applyBorder="1" applyAlignment="1" applyProtection="1">
      <alignment horizontal="center" vertical="center"/>
      <protection locked="0"/>
    </xf>
    <xf numFmtId="164" fontId="4" fillId="2" borderId="26" xfId="1" applyNumberFormat="1" applyFill="1" applyBorder="1" applyAlignment="1" applyProtection="1">
      <alignment horizontal="center" vertical="center"/>
      <protection locked="0"/>
    </xf>
    <xf numFmtId="191" fontId="4" fillId="2" borderId="25" xfId="1" applyNumberFormat="1" applyFill="1" applyBorder="1" applyAlignment="1" applyProtection="1">
      <alignment horizontal="center" vertical="center"/>
      <protection locked="0"/>
    </xf>
    <xf numFmtId="191" fontId="4" fillId="2" borderId="26" xfId="1" applyNumberFormat="1" applyFill="1" applyBorder="1" applyAlignment="1" applyProtection="1">
      <alignment horizontal="center" vertical="center"/>
      <protection locked="0"/>
    </xf>
    <xf numFmtId="164" fontId="4" fillId="4" borderId="23" xfId="1" applyNumberFormat="1" applyFill="1" applyBorder="1" applyAlignment="1" applyProtection="1">
      <alignment horizontal="left" vertical="center"/>
      <protection locked="0"/>
    </xf>
    <xf numFmtId="164" fontId="4" fillId="4" borderId="24" xfId="1" applyNumberFormat="1" applyFill="1" applyBorder="1" applyAlignment="1" applyProtection="1">
      <alignment horizontal="left" vertical="center"/>
      <protection locked="0"/>
    </xf>
    <xf numFmtId="194" fontId="4" fillId="2" borderId="65" xfId="1" applyNumberFormat="1" applyFill="1" applyBorder="1" applyAlignment="1" applyProtection="1">
      <alignment horizontal="center" vertical="center"/>
      <protection locked="0"/>
    </xf>
    <xf numFmtId="194" fontId="4" fillId="2" borderId="66" xfId="1" applyNumberFormat="1" applyFill="1" applyBorder="1" applyAlignment="1" applyProtection="1">
      <alignment horizontal="center" vertical="center"/>
      <protection locked="0"/>
    </xf>
    <xf numFmtId="164" fontId="4" fillId="4" borderId="25" xfId="1" applyNumberFormat="1" applyFill="1" applyBorder="1" applyAlignment="1" applyProtection="1">
      <alignment horizontal="left" vertical="center"/>
      <protection locked="0"/>
    </xf>
    <xf numFmtId="164" fontId="4" fillId="4" borderId="26" xfId="1" applyNumberFormat="1" applyFill="1" applyBorder="1" applyAlignment="1" applyProtection="1">
      <alignment horizontal="left" vertical="center"/>
      <protection locked="0"/>
    </xf>
    <xf numFmtId="0" fontId="4" fillId="2" borderId="8" xfId="1" applyNumberFormat="1" applyFill="1" applyBorder="1" applyAlignment="1" applyProtection="1">
      <alignment horizontal="center" vertical="center"/>
      <protection locked="0"/>
    </xf>
    <xf numFmtId="0" fontId="4" fillId="2" borderId="10" xfId="1" applyNumberFormat="1" applyFill="1" applyBorder="1" applyAlignment="1" applyProtection="1">
      <alignment horizontal="center" vertical="center"/>
      <protection locked="0"/>
    </xf>
    <xf numFmtId="194" fontId="4" fillId="2" borderId="21" xfId="1" applyNumberFormat="1" applyFill="1" applyBorder="1" applyAlignment="1" applyProtection="1">
      <alignment horizontal="center" vertical="center"/>
      <protection locked="0"/>
    </xf>
    <xf numFmtId="194" fontId="4" fillId="2" borderId="22" xfId="1" applyNumberFormat="1" applyFill="1" applyBorder="1" applyAlignment="1" applyProtection="1">
      <alignment horizontal="center" vertical="center"/>
      <protection locked="0"/>
    </xf>
    <xf numFmtId="0" fontId="4" fillId="2" borderId="19" xfId="1" applyNumberFormat="1" applyFill="1" applyBorder="1" applyAlignment="1" applyProtection="1">
      <alignment horizontal="center" vertical="center"/>
      <protection locked="0"/>
    </xf>
    <xf numFmtId="0" fontId="4" fillId="2" borderId="20" xfId="1" applyNumberFormat="1" applyFill="1" applyBorder="1" applyAlignment="1" applyProtection="1">
      <alignment horizontal="center" vertical="center"/>
      <protection locked="0"/>
    </xf>
    <xf numFmtId="192" fontId="4" fillId="2" borderId="19" xfId="1" applyNumberFormat="1" applyFill="1" applyBorder="1" applyAlignment="1" applyProtection="1">
      <alignment horizontal="center" vertical="center"/>
      <protection locked="0"/>
    </xf>
    <xf numFmtId="192" fontId="4" fillId="2" borderId="20" xfId="1" applyNumberFormat="1" applyFill="1" applyBorder="1" applyAlignment="1" applyProtection="1">
      <alignment horizontal="center" vertical="center"/>
      <protection locked="0"/>
    </xf>
    <xf numFmtId="170" fontId="4" fillId="2" borderId="19" xfId="1" applyNumberFormat="1" applyFill="1" applyBorder="1" applyAlignment="1" applyProtection="1">
      <alignment horizontal="center" vertical="center"/>
      <protection locked="0"/>
    </xf>
    <xf numFmtId="170" fontId="4" fillId="2" borderId="20" xfId="1" applyNumberFormat="1" applyFill="1" applyBorder="1" applyAlignment="1" applyProtection="1">
      <alignment horizontal="center" vertical="center"/>
      <protection locked="0"/>
    </xf>
    <xf numFmtId="192" fontId="4" fillId="2" borderId="25" xfId="1" applyNumberFormat="1" applyFill="1" applyBorder="1" applyAlignment="1" applyProtection="1">
      <alignment horizontal="center" vertical="center"/>
      <protection locked="0"/>
    </xf>
    <xf numFmtId="192" fontId="4" fillId="2" borderId="26" xfId="1" applyNumberFormat="1" applyFill="1" applyBorder="1" applyAlignment="1" applyProtection="1">
      <alignment horizontal="center" vertical="center"/>
      <protection locked="0"/>
    </xf>
    <xf numFmtId="0" fontId="7" fillId="0" borderId="15"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192" fontId="4" fillId="2" borderId="8" xfId="1" applyNumberFormat="1" applyFill="1" applyBorder="1" applyAlignment="1" applyProtection="1">
      <alignment horizontal="center" vertical="center"/>
      <protection locked="0"/>
    </xf>
    <xf numFmtId="192" fontId="4" fillId="2" borderId="10" xfId="1" applyNumberFormat="1" applyFill="1" applyBorder="1" applyAlignment="1" applyProtection="1">
      <alignment horizontal="center" vertical="center"/>
      <protection locked="0"/>
    </xf>
    <xf numFmtId="164" fontId="4" fillId="2" borderId="65" xfId="1" applyNumberFormat="1" applyFill="1" applyBorder="1" applyAlignment="1" applyProtection="1">
      <alignment horizontal="center" vertical="center"/>
      <protection locked="0"/>
    </xf>
    <xf numFmtId="164" fontId="4" fillId="2" borderId="66" xfId="1" applyNumberFormat="1" applyFill="1" applyBorder="1" applyAlignment="1" applyProtection="1">
      <alignment horizontal="center" vertical="center"/>
      <protection locked="0"/>
    </xf>
    <xf numFmtId="191" fontId="4" fillId="2" borderId="65" xfId="1" applyNumberFormat="1" applyFill="1" applyBorder="1" applyAlignment="1" applyProtection="1">
      <alignment horizontal="center" vertical="center"/>
      <protection locked="0"/>
    </xf>
    <xf numFmtId="191" fontId="4" fillId="2" borderId="66" xfId="1" applyNumberFormat="1" applyFill="1" applyBorder="1" applyAlignment="1" applyProtection="1">
      <alignment horizontal="center" vertical="center"/>
      <protection locked="0"/>
    </xf>
    <xf numFmtId="194" fontId="4" fillId="2" borderId="13" xfId="1" applyNumberFormat="1" applyFill="1" applyBorder="1" applyAlignment="1" applyProtection="1">
      <alignment horizontal="center" vertical="center"/>
      <protection locked="0"/>
    </xf>
    <xf numFmtId="194" fontId="4" fillId="2" borderId="14" xfId="1" applyNumberFormat="1" applyFill="1" applyBorder="1" applyAlignment="1" applyProtection="1">
      <alignment horizontal="center" vertical="center"/>
      <protection locked="0"/>
    </xf>
    <xf numFmtId="164" fontId="4" fillId="2" borderId="8" xfId="1" applyNumberFormat="1" applyFill="1" applyBorder="1" applyAlignment="1" applyProtection="1">
      <alignment horizontal="center" vertical="center"/>
      <protection locked="0"/>
    </xf>
    <xf numFmtId="164" fontId="4" fillId="2" borderId="10" xfId="1" applyNumberFormat="1" applyFill="1" applyBorder="1" applyAlignment="1" applyProtection="1">
      <alignment horizontal="center" vertical="center"/>
      <protection locked="0"/>
    </xf>
    <xf numFmtId="191" fontId="4" fillId="2" borderId="8" xfId="1" applyNumberFormat="1" applyFill="1" applyBorder="1" applyAlignment="1" applyProtection="1">
      <alignment horizontal="center" vertical="center"/>
      <protection locked="0"/>
    </xf>
    <xf numFmtId="191" fontId="4" fillId="2" borderId="10" xfId="1" applyNumberFormat="1" applyFill="1" applyBorder="1" applyAlignment="1" applyProtection="1">
      <alignment horizontal="center" vertical="center"/>
      <protection locked="0"/>
    </xf>
    <xf numFmtId="191" fontId="4" fillId="2" borderId="21" xfId="1" applyNumberFormat="1" applyFill="1" applyBorder="1" applyAlignment="1" applyProtection="1">
      <alignment horizontal="center" vertical="center"/>
      <protection locked="0"/>
    </xf>
    <xf numFmtId="191" fontId="4" fillId="2" borderId="22" xfId="1" applyNumberFormat="1" applyFill="1" applyBorder="1" applyAlignment="1" applyProtection="1">
      <alignment horizontal="center" vertical="center"/>
      <protection locked="0"/>
    </xf>
    <xf numFmtId="164" fontId="4" fillId="2" borderId="21" xfId="1" applyNumberFormat="1" applyFill="1" applyBorder="1" applyAlignment="1" applyProtection="1">
      <alignment horizontal="center" vertical="center"/>
      <protection locked="0"/>
    </xf>
    <xf numFmtId="164" fontId="4" fillId="2" borderId="22" xfId="1" applyNumberFormat="1" applyFill="1" applyBorder="1" applyAlignment="1" applyProtection="1">
      <alignment horizontal="center" vertical="center"/>
      <protection locked="0"/>
    </xf>
    <xf numFmtId="164" fontId="4" fillId="4" borderId="21" xfId="1" applyNumberFormat="1" applyFill="1" applyBorder="1" applyAlignment="1" applyProtection="1">
      <alignment horizontal="left" vertical="center"/>
      <protection locked="0"/>
    </xf>
    <xf numFmtId="164" fontId="4" fillId="4" borderId="22" xfId="1" applyNumberFormat="1" applyFill="1" applyBorder="1" applyAlignment="1" applyProtection="1">
      <alignment horizontal="left" vertical="center"/>
      <protection locked="0"/>
    </xf>
    <xf numFmtId="194" fontId="4" fillId="2" borderId="19" xfId="1" applyNumberFormat="1" applyFill="1" applyBorder="1" applyAlignment="1" applyProtection="1">
      <alignment horizontal="center" vertical="center"/>
      <protection locked="0"/>
    </xf>
    <xf numFmtId="194" fontId="4" fillId="2" borderId="20" xfId="1" applyNumberFormat="1" applyFill="1" applyBorder="1" applyAlignment="1" applyProtection="1">
      <alignment horizontal="center" vertical="center"/>
      <protection locked="0"/>
    </xf>
    <xf numFmtId="171" fontId="4" fillId="2" borderId="21" xfId="1" applyNumberFormat="1" applyFill="1" applyBorder="1" applyAlignment="1" applyProtection="1">
      <alignment horizontal="center" vertical="center"/>
      <protection locked="0"/>
    </xf>
    <xf numFmtId="171" fontId="4" fillId="2" borderId="22" xfId="1" applyNumberFormat="1" applyFill="1" applyBorder="1" applyAlignment="1" applyProtection="1">
      <alignment horizontal="center" vertical="center"/>
      <protection locked="0"/>
    </xf>
    <xf numFmtId="171" fontId="4" fillId="2" borderId="25" xfId="1" applyNumberFormat="1" applyFill="1" applyBorder="1" applyAlignment="1" applyProtection="1">
      <alignment horizontal="center" vertical="center"/>
      <protection locked="0"/>
    </xf>
    <xf numFmtId="171" fontId="4" fillId="2" borderId="26" xfId="1" applyNumberFormat="1" applyFill="1" applyBorder="1" applyAlignment="1" applyProtection="1">
      <alignment horizontal="center" vertical="center"/>
      <protection locked="0"/>
    </xf>
    <xf numFmtId="194" fontId="58" fillId="2" borderId="19" xfId="1" applyNumberFormat="1" applyFont="1" applyFill="1" applyBorder="1" applyAlignment="1" applyProtection="1">
      <alignment horizontal="center" vertical="center"/>
    </xf>
    <xf numFmtId="194" fontId="58" fillId="2" borderId="20" xfId="1" applyNumberFormat="1" applyFont="1" applyFill="1" applyBorder="1" applyAlignment="1" applyProtection="1">
      <alignment horizontal="center" vertical="center"/>
    </xf>
    <xf numFmtId="171" fontId="4" fillId="2" borderId="19" xfId="1" applyNumberFormat="1" applyFill="1" applyBorder="1" applyAlignment="1" applyProtection="1">
      <alignment horizontal="center" vertical="center"/>
      <protection locked="0"/>
    </xf>
    <xf numFmtId="171" fontId="4" fillId="2" borderId="20" xfId="1" applyNumberFormat="1" applyFill="1" applyBorder="1" applyAlignment="1" applyProtection="1">
      <alignment horizontal="center" vertical="center"/>
      <protection locked="0"/>
    </xf>
    <xf numFmtId="0" fontId="8" fillId="4" borderId="15" xfId="0" applyFont="1" applyFill="1" applyBorder="1" applyAlignment="1" applyProtection="1">
      <alignment horizontal="left" vertical="center"/>
      <protection locked="0"/>
    </xf>
    <xf numFmtId="0" fontId="8" fillId="4" borderId="17" xfId="0" applyFont="1" applyFill="1" applyBorder="1" applyAlignment="1" applyProtection="1">
      <alignment horizontal="left" vertical="center"/>
      <protection locked="0"/>
    </xf>
    <xf numFmtId="0" fontId="59" fillId="4" borderId="15" xfId="0" applyFont="1" applyFill="1" applyBorder="1" applyAlignment="1" applyProtection="1">
      <alignment horizontal="left" vertical="top" wrapText="1"/>
    </xf>
    <xf numFmtId="0" fontId="59" fillId="4" borderId="17" xfId="0" applyFont="1" applyFill="1" applyBorder="1" applyAlignment="1" applyProtection="1">
      <alignment horizontal="left" vertical="top" wrapText="1"/>
    </xf>
    <xf numFmtId="0" fontId="57" fillId="4" borderId="15" xfId="0" applyFont="1" applyFill="1" applyBorder="1" applyAlignment="1" applyProtection="1">
      <alignment horizontal="left" vertical="center"/>
    </xf>
    <xf numFmtId="0" fontId="57" fillId="4" borderId="17" xfId="0" applyFont="1" applyFill="1" applyBorder="1" applyAlignment="1" applyProtection="1">
      <alignment horizontal="left" vertical="center"/>
    </xf>
    <xf numFmtId="0" fontId="8" fillId="4" borderId="15"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170" fontId="4" fillId="2" borderId="25" xfId="1" applyNumberFormat="1" applyFill="1" applyBorder="1" applyAlignment="1" applyProtection="1">
      <alignment horizontal="center" vertical="center"/>
      <protection locked="0"/>
    </xf>
    <xf numFmtId="170" fontId="4" fillId="2" borderId="26" xfId="1" applyNumberFormat="1" applyFill="1" applyBorder="1" applyAlignment="1" applyProtection="1">
      <alignment horizontal="center" vertical="center"/>
      <protection locked="0"/>
    </xf>
    <xf numFmtId="164" fontId="58" fillId="4" borderId="19" xfId="1" applyNumberFormat="1" applyFont="1" applyFill="1" applyBorder="1" applyAlignment="1" applyProtection="1">
      <alignment horizontal="left" vertical="center"/>
    </xf>
    <xf numFmtId="164" fontId="58" fillId="4" borderId="20" xfId="1" applyNumberFormat="1" applyFont="1" applyFill="1" applyBorder="1" applyAlignment="1" applyProtection="1">
      <alignment horizontal="left" vertical="center"/>
    </xf>
    <xf numFmtId="194" fontId="4" fillId="2" borderId="2" xfId="1" applyNumberFormat="1" applyFill="1" applyBorder="1" applyAlignment="1" applyProtection="1">
      <alignment horizontal="center" vertical="center"/>
      <protection locked="0"/>
    </xf>
    <xf numFmtId="194" fontId="4" fillId="2" borderId="4" xfId="1" applyNumberFormat="1" applyFill="1" applyBorder="1" applyAlignment="1" applyProtection="1">
      <alignment horizontal="center" vertical="center"/>
      <protection locked="0"/>
    </xf>
    <xf numFmtId="164" fontId="4" fillId="4" borderId="19" xfId="1" applyNumberFormat="1" applyFill="1" applyBorder="1" applyAlignment="1" applyProtection="1">
      <alignment horizontal="left" vertical="center"/>
      <protection locked="0"/>
    </xf>
    <xf numFmtId="164" fontId="4" fillId="4" borderId="20" xfId="1" applyNumberFormat="1" applyFill="1" applyBorder="1" applyAlignment="1" applyProtection="1">
      <alignment horizontal="left" vertical="center"/>
      <protection locked="0"/>
    </xf>
    <xf numFmtId="169" fontId="4" fillId="2" borderId="8" xfId="1" applyNumberFormat="1" applyFill="1" applyBorder="1" applyAlignment="1" applyProtection="1">
      <alignment horizontal="center" vertical="center"/>
      <protection locked="0"/>
    </xf>
    <xf numFmtId="169" fontId="4" fillId="2" borderId="10" xfId="1" applyNumberFormat="1" applyFill="1" applyBorder="1" applyAlignment="1" applyProtection="1">
      <alignment horizontal="center" vertical="center"/>
      <protection locked="0"/>
    </xf>
    <xf numFmtId="169" fontId="4" fillId="2" borderId="19" xfId="1" applyNumberFormat="1" applyFill="1" applyBorder="1" applyAlignment="1" applyProtection="1">
      <alignment horizontal="center" vertical="center"/>
      <protection locked="0"/>
    </xf>
    <xf numFmtId="169" fontId="4" fillId="2" borderId="20" xfId="1" applyNumberFormat="1" applyFill="1" applyBorder="1" applyAlignment="1" applyProtection="1">
      <alignment horizontal="center" vertical="center"/>
      <protection locked="0"/>
    </xf>
    <xf numFmtId="169" fontId="4" fillId="2" borderId="25" xfId="1" applyNumberFormat="1" applyFill="1" applyBorder="1" applyAlignment="1" applyProtection="1">
      <alignment horizontal="center" vertical="center"/>
      <protection locked="0"/>
    </xf>
    <xf numFmtId="169" fontId="4" fillId="2" borderId="26" xfId="1" applyNumberFormat="1" applyFill="1" applyBorder="1" applyAlignment="1" applyProtection="1">
      <alignment horizontal="center" vertical="center"/>
      <protection locked="0"/>
    </xf>
    <xf numFmtId="0" fontId="7" fillId="0" borderId="15" xfId="0" applyFont="1" applyBorder="1" applyAlignment="1" applyProtection="1">
      <alignment horizontal="center" vertical="center"/>
    </xf>
    <xf numFmtId="0" fontId="7" fillId="0" borderId="17" xfId="0" applyFont="1" applyBorder="1" applyAlignment="1" applyProtection="1">
      <alignment horizontal="center" vertical="center"/>
    </xf>
    <xf numFmtId="164" fontId="4" fillId="2" borderId="19" xfId="1" applyNumberFormat="1" applyFill="1" applyBorder="1" applyAlignment="1" applyProtection="1">
      <alignment horizontal="center" vertical="center"/>
      <protection locked="0"/>
    </xf>
    <xf numFmtId="164" fontId="4" fillId="2" borderId="20" xfId="1" applyNumberFormat="1" applyFill="1" applyBorder="1" applyAlignment="1" applyProtection="1">
      <alignment horizontal="center" vertical="center"/>
      <protection locked="0"/>
    </xf>
    <xf numFmtId="191" fontId="4" fillId="2" borderId="19" xfId="1" applyNumberFormat="1" applyFill="1" applyBorder="1" applyAlignment="1" applyProtection="1">
      <alignment horizontal="center" vertical="center"/>
      <protection locked="0"/>
    </xf>
    <xf numFmtId="191" fontId="4" fillId="2" borderId="20" xfId="1" applyNumberFormat="1" applyFill="1" applyBorder="1" applyAlignment="1" applyProtection="1">
      <alignment horizontal="center" vertical="center"/>
      <protection locked="0"/>
    </xf>
    <xf numFmtId="194" fontId="4" fillId="2" borderId="23" xfId="1" applyNumberFormat="1" applyFill="1" applyBorder="1" applyAlignment="1" applyProtection="1">
      <alignment horizontal="center" vertical="center"/>
      <protection locked="0"/>
    </xf>
    <xf numFmtId="194" fontId="4" fillId="2" borderId="24" xfId="1" applyNumberFormat="1" applyFill="1" applyBorder="1" applyAlignment="1" applyProtection="1">
      <alignment horizontal="center" vertical="center"/>
      <protection locked="0"/>
    </xf>
    <xf numFmtId="164" fontId="4" fillId="2" borderId="23" xfId="1" applyNumberFormat="1" applyFill="1" applyBorder="1" applyAlignment="1" applyProtection="1">
      <alignment horizontal="center" vertical="center"/>
      <protection locked="0"/>
    </xf>
    <xf numFmtId="164" fontId="4" fillId="2" borderId="24" xfId="1" applyNumberFormat="1" applyFill="1" applyBorder="1" applyAlignment="1" applyProtection="1">
      <alignment horizontal="center" vertical="center"/>
      <protection locked="0"/>
    </xf>
    <xf numFmtId="191" fontId="4" fillId="2" borderId="23" xfId="1" applyNumberFormat="1" applyFill="1" applyBorder="1" applyAlignment="1" applyProtection="1">
      <alignment horizontal="center" vertical="center"/>
      <protection locked="0"/>
    </xf>
    <xf numFmtId="191" fontId="4" fillId="2" borderId="24" xfId="1" applyNumberFormat="1" applyFill="1" applyBorder="1" applyAlignment="1" applyProtection="1">
      <alignment horizontal="center" vertical="center"/>
      <protection locked="0"/>
    </xf>
    <xf numFmtId="194" fontId="4" fillId="2" borderId="8" xfId="1" applyNumberFormat="1" applyFill="1" applyBorder="1" applyAlignment="1" applyProtection="1">
      <alignment horizontal="center" vertical="center"/>
      <protection locked="0"/>
    </xf>
    <xf numFmtId="194" fontId="4" fillId="2" borderId="10" xfId="1" applyNumberFormat="1" applyFill="1" applyBorder="1" applyAlignment="1" applyProtection="1">
      <alignment horizontal="center" vertical="center"/>
      <protection locked="0"/>
    </xf>
    <xf numFmtId="0" fontId="57" fillId="4" borderId="15" xfId="0" applyFont="1" applyFill="1" applyBorder="1" applyAlignment="1" applyProtection="1">
      <alignment horizontal="left"/>
    </xf>
    <xf numFmtId="0" fontId="57" fillId="4" borderId="17" xfId="0" applyFont="1" applyFill="1" applyBorder="1" applyAlignment="1" applyProtection="1">
      <alignment horizontal="left"/>
    </xf>
    <xf numFmtId="194" fontId="58" fillId="2" borderId="15" xfId="1" applyNumberFormat="1" applyFont="1" applyFill="1" applyBorder="1" applyAlignment="1" applyProtection="1">
      <alignment horizontal="center" vertical="center"/>
    </xf>
    <xf numFmtId="194" fontId="58" fillId="2" borderId="17" xfId="1" applyNumberFormat="1" applyFont="1" applyFill="1" applyBorder="1" applyAlignment="1" applyProtection="1">
      <alignment horizontal="center" vertical="center"/>
    </xf>
    <xf numFmtId="164" fontId="58" fillId="2" borderId="21" xfId="1" applyNumberFormat="1" applyFont="1" applyFill="1" applyBorder="1" applyAlignment="1" applyProtection="1">
      <alignment horizontal="center" vertical="center"/>
    </xf>
    <xf numFmtId="164" fontId="58" fillId="2" borderId="22" xfId="1" applyNumberFormat="1" applyFont="1" applyFill="1" applyBorder="1" applyAlignment="1" applyProtection="1">
      <alignment horizontal="center" vertical="center"/>
    </xf>
    <xf numFmtId="0" fontId="0" fillId="4" borderId="1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8" fillId="4" borderId="15" xfId="0" applyFont="1" applyFill="1" applyBorder="1" applyAlignment="1" applyProtection="1">
      <alignment horizontal="left" vertical="center" wrapText="1"/>
      <protection locked="0"/>
    </xf>
    <xf numFmtId="0" fontId="8" fillId="4" borderId="17" xfId="0"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protection locked="0" hidden="1"/>
    </xf>
    <xf numFmtId="0" fontId="54" fillId="0" borderId="63" xfId="0" applyFont="1" applyFill="1" applyBorder="1" applyAlignment="1" applyProtection="1">
      <alignment horizontal="left" vertical="center"/>
      <protection locked="0" hidden="1"/>
    </xf>
    <xf numFmtId="0" fontId="15" fillId="0" borderId="63" xfId="2" applyFont="1" applyFill="1" applyBorder="1" applyAlignment="1" applyProtection="1">
      <alignment horizontal="left" vertical="center"/>
      <protection locked="0" hidden="1"/>
    </xf>
    <xf numFmtId="193" fontId="4" fillId="2" borderId="21" xfId="1" applyNumberFormat="1" applyFill="1" applyBorder="1" applyAlignment="1" applyProtection="1">
      <alignment horizontal="center" vertical="center"/>
      <protection locked="0"/>
    </xf>
    <xf numFmtId="193" fontId="4" fillId="2" borderId="22" xfId="1" applyNumberFormat="1" applyFill="1" applyBorder="1" applyAlignment="1" applyProtection="1">
      <alignment horizontal="center" vertical="center"/>
      <protection locked="0"/>
    </xf>
    <xf numFmtId="169" fontId="17" fillId="0" borderId="15" xfId="3" applyNumberFormat="1" applyFill="1" applyBorder="1" applyAlignment="1" applyProtection="1">
      <alignment horizontal="center"/>
      <protection hidden="1"/>
    </xf>
    <xf numFmtId="169" fontId="17" fillId="0" borderId="16" xfId="3" applyNumberFormat="1" applyFill="1" applyBorder="1" applyAlignment="1" applyProtection="1">
      <alignment horizontal="center"/>
      <protection hidden="1"/>
    </xf>
    <xf numFmtId="169" fontId="17" fillId="0" borderId="17" xfId="3" applyNumberFormat="1" applyFill="1" applyBorder="1" applyAlignment="1" applyProtection="1">
      <alignment horizontal="center"/>
      <protection hidden="1"/>
    </xf>
    <xf numFmtId="0" fontId="17" fillId="2" borderId="1" xfId="3" applyFont="1" applyFill="1" applyBorder="1" applyAlignment="1" applyProtection="1">
      <alignment horizontal="left" vertical="center"/>
      <protection hidden="1"/>
    </xf>
    <xf numFmtId="0" fontId="17" fillId="0" borderId="2" xfId="3" applyFont="1" applyFill="1" applyBorder="1" applyAlignment="1" applyProtection="1">
      <alignment horizontal="left" vertical="center" wrapText="1"/>
      <protection hidden="1"/>
    </xf>
    <xf numFmtId="0" fontId="17" fillId="0" borderId="3" xfId="3" applyFont="1" applyFill="1" applyBorder="1" applyAlignment="1" applyProtection="1">
      <alignment horizontal="left" vertical="center" wrapText="1"/>
      <protection hidden="1"/>
    </xf>
    <xf numFmtId="0" fontId="17" fillId="0" borderId="4" xfId="3" applyFont="1" applyFill="1" applyBorder="1" applyAlignment="1" applyProtection="1">
      <alignment horizontal="left" vertical="center" wrapText="1"/>
      <protection hidden="1"/>
    </xf>
    <xf numFmtId="0" fontId="17" fillId="0" borderId="13" xfId="3" applyFont="1" applyFill="1" applyBorder="1" applyAlignment="1" applyProtection="1">
      <alignment horizontal="left" vertical="center" wrapText="1"/>
      <protection hidden="1"/>
    </xf>
    <xf numFmtId="0" fontId="17" fillId="0" borderId="0" xfId="3" applyFont="1" applyFill="1" applyBorder="1" applyAlignment="1" applyProtection="1">
      <alignment horizontal="left" vertical="center" wrapText="1"/>
      <protection hidden="1"/>
    </xf>
    <xf numFmtId="175" fontId="17" fillId="2" borderId="5" xfId="3" applyNumberFormat="1" applyFill="1" applyBorder="1" applyAlignment="1" applyProtection="1">
      <alignment horizontal="center" vertical="center" wrapText="1"/>
      <protection hidden="1"/>
    </xf>
    <xf numFmtId="175" fontId="17" fillId="2" borderId="6" xfId="3" applyNumberFormat="1" applyFill="1" applyBorder="1" applyAlignment="1" applyProtection="1">
      <alignment horizontal="center" vertical="center" wrapText="1"/>
      <protection hidden="1"/>
    </xf>
    <xf numFmtId="0" fontId="17" fillId="2" borderId="13" xfId="3" applyNumberFormat="1" applyFill="1" applyBorder="1" applyAlignment="1" applyProtection="1">
      <alignment horizontal="center" vertical="center" wrapText="1"/>
      <protection hidden="1"/>
    </xf>
    <xf numFmtId="0" fontId="17" fillId="2" borderId="0" xfId="3" applyNumberFormat="1" applyFill="1" applyBorder="1" applyAlignment="1" applyProtection="1">
      <alignment horizontal="center" vertical="center" wrapText="1"/>
      <protection hidden="1"/>
    </xf>
    <xf numFmtId="0" fontId="18" fillId="6" borderId="0" xfId="3" applyFont="1" applyFill="1" applyAlignment="1" applyProtection="1">
      <alignment horizontal="left" vertical="center"/>
      <protection hidden="1"/>
    </xf>
    <xf numFmtId="0" fontId="19" fillId="0" borderId="0" xfId="3" applyFont="1" applyFill="1" applyAlignment="1" applyProtection="1">
      <alignment horizontal="left" vertical="top" wrapText="1"/>
      <protection hidden="1"/>
    </xf>
    <xf numFmtId="187" fontId="17" fillId="0" borderId="16" xfId="3" applyNumberFormat="1" applyFill="1" applyBorder="1" applyAlignment="1" applyProtection="1">
      <alignment horizontal="left" vertical="center"/>
      <protection hidden="1"/>
    </xf>
    <xf numFmtId="187" fontId="17" fillId="0" borderId="17" xfId="3" applyNumberFormat="1" applyFill="1" applyBorder="1" applyAlignment="1" applyProtection="1">
      <alignment horizontal="left" vertical="center"/>
      <protection hidden="1"/>
    </xf>
    <xf numFmtId="187" fontId="17" fillId="0" borderId="0" xfId="3" applyNumberFormat="1" applyFill="1" applyBorder="1" applyAlignment="1" applyProtection="1">
      <alignment horizontal="left" vertical="center"/>
      <protection hidden="1"/>
    </xf>
    <xf numFmtId="187" fontId="17" fillId="0" borderId="15" xfId="3" applyNumberFormat="1" applyFill="1" applyBorder="1" applyAlignment="1" applyProtection="1">
      <alignment horizontal="center" vertical="top"/>
      <protection hidden="1"/>
    </xf>
    <xf numFmtId="187" fontId="17" fillId="0" borderId="17" xfId="3" applyNumberFormat="1" applyFill="1" applyBorder="1" applyAlignment="1" applyProtection="1">
      <alignment horizontal="center" vertical="top"/>
      <protection hidden="1"/>
    </xf>
    <xf numFmtId="0" fontId="44" fillId="0" borderId="36" xfId="3" applyFont="1" applyFill="1" applyBorder="1" applyAlignment="1" applyProtection="1">
      <alignment horizontal="center" vertical="center" wrapText="1"/>
      <protection hidden="1"/>
    </xf>
    <xf numFmtId="0" fontId="44" fillId="0" borderId="37" xfId="3" applyFont="1" applyFill="1" applyBorder="1" applyAlignment="1" applyProtection="1">
      <alignment horizontal="center" vertical="center" wrapText="1"/>
      <protection hidden="1"/>
    </xf>
    <xf numFmtId="0" fontId="44" fillId="0" borderId="38" xfId="3" applyFont="1" applyFill="1" applyBorder="1" applyAlignment="1" applyProtection="1">
      <alignment horizontal="center" vertical="center" wrapText="1"/>
      <protection hidden="1"/>
    </xf>
    <xf numFmtId="0" fontId="44" fillId="0" borderId="39" xfId="3" applyFont="1" applyFill="1" applyBorder="1" applyAlignment="1" applyProtection="1">
      <alignment horizontal="center" vertical="center" wrapText="1"/>
      <protection hidden="1"/>
    </xf>
    <xf numFmtId="0" fontId="44" fillId="0" borderId="0" xfId="3" applyFont="1" applyFill="1" applyBorder="1" applyAlignment="1" applyProtection="1">
      <alignment horizontal="center" vertical="center" wrapText="1"/>
      <protection hidden="1"/>
    </xf>
    <xf numFmtId="0" fontId="44" fillId="0" borderId="40" xfId="3" applyFont="1" applyFill="1" applyBorder="1" applyAlignment="1" applyProtection="1">
      <alignment horizontal="center" vertical="center" wrapText="1"/>
      <protection hidden="1"/>
    </xf>
    <xf numFmtId="0" fontId="44" fillId="0" borderId="41" xfId="3" applyFont="1" applyFill="1" applyBorder="1" applyAlignment="1" applyProtection="1">
      <alignment horizontal="center" vertical="center" wrapText="1"/>
      <protection hidden="1"/>
    </xf>
    <xf numFmtId="0" fontId="44" fillId="0" borderId="42" xfId="3" applyFont="1" applyFill="1" applyBorder="1" applyAlignment="1" applyProtection="1">
      <alignment horizontal="center" vertical="center" wrapText="1"/>
      <protection hidden="1"/>
    </xf>
    <xf numFmtId="0" fontId="44" fillId="0" borderId="43" xfId="3" applyFont="1" applyFill="1" applyBorder="1" applyAlignment="1" applyProtection="1">
      <alignment horizontal="center" vertical="center" wrapText="1"/>
      <protection hidden="1"/>
    </xf>
    <xf numFmtId="0" fontId="30" fillId="5" borderId="44" xfId="3" applyFont="1" applyFill="1" applyBorder="1" applyAlignment="1" applyProtection="1">
      <alignment horizontal="center" vertical="center" wrapText="1"/>
      <protection hidden="1"/>
    </xf>
    <xf numFmtId="0" fontId="30" fillId="5" borderId="45" xfId="3" applyFont="1" applyFill="1" applyBorder="1" applyAlignment="1" applyProtection="1">
      <alignment horizontal="center" vertical="center" wrapText="1"/>
      <protection hidden="1"/>
    </xf>
    <xf numFmtId="0" fontId="30" fillId="5" borderId="49" xfId="3" applyFont="1" applyFill="1" applyBorder="1" applyAlignment="1" applyProtection="1">
      <alignment horizontal="center" vertical="center" wrapText="1"/>
      <protection hidden="1"/>
    </xf>
    <xf numFmtId="0" fontId="30" fillId="5" borderId="18" xfId="3" applyFont="1" applyFill="1" applyBorder="1" applyAlignment="1" applyProtection="1">
      <alignment horizontal="center" vertical="center" wrapText="1"/>
      <protection hidden="1"/>
    </xf>
    <xf numFmtId="0" fontId="30" fillId="5" borderId="46" xfId="3" applyFont="1" applyFill="1" applyBorder="1" applyAlignment="1" applyProtection="1">
      <alignment horizontal="center" vertical="center" wrapText="1"/>
      <protection hidden="1"/>
    </xf>
    <xf numFmtId="0" fontId="30" fillId="5" borderId="47" xfId="3" applyFont="1" applyFill="1" applyBorder="1" applyAlignment="1" applyProtection="1">
      <alignment horizontal="center" vertical="center" wrapText="1"/>
      <protection hidden="1"/>
    </xf>
    <xf numFmtId="0" fontId="30" fillId="5" borderId="13" xfId="3" applyFont="1" applyFill="1" applyBorder="1" applyAlignment="1" applyProtection="1">
      <alignment horizontal="center" vertical="center" wrapText="1"/>
      <protection hidden="1"/>
    </xf>
    <xf numFmtId="0" fontId="30" fillId="5" borderId="14" xfId="3" applyFont="1" applyFill="1" applyBorder="1" applyAlignment="1" applyProtection="1">
      <alignment horizontal="center" vertical="center" wrapText="1"/>
      <protection hidden="1"/>
    </xf>
    <xf numFmtId="0" fontId="30" fillId="5" borderId="8" xfId="3" applyFont="1" applyFill="1" applyBorder="1" applyAlignment="1" applyProtection="1">
      <alignment horizontal="center" vertical="center" wrapText="1"/>
      <protection hidden="1"/>
    </xf>
    <xf numFmtId="0" fontId="30" fillId="5" borderId="10" xfId="3" applyFont="1" applyFill="1" applyBorder="1" applyAlignment="1" applyProtection="1">
      <alignment horizontal="center" vertical="center" wrapText="1"/>
      <protection hidden="1"/>
    </xf>
    <xf numFmtId="0" fontId="30" fillId="5" borderId="37" xfId="3" applyFont="1" applyFill="1" applyBorder="1" applyAlignment="1" applyProtection="1">
      <alignment horizontal="center" vertical="center" wrapText="1"/>
      <protection hidden="1"/>
    </xf>
    <xf numFmtId="0" fontId="30" fillId="5" borderId="38" xfId="3" applyFont="1" applyFill="1" applyBorder="1" applyAlignment="1" applyProtection="1">
      <alignment horizontal="center" vertical="center" wrapText="1"/>
      <protection hidden="1"/>
    </xf>
    <xf numFmtId="0" fontId="30" fillId="5" borderId="9" xfId="3" applyFont="1" applyFill="1" applyBorder="1" applyAlignment="1" applyProtection="1">
      <alignment horizontal="center" vertical="center" wrapText="1"/>
      <protection hidden="1"/>
    </xf>
    <xf numFmtId="0" fontId="30" fillId="5" borderId="50" xfId="3" applyFont="1" applyFill="1" applyBorder="1" applyAlignment="1" applyProtection="1">
      <alignment horizontal="center" vertical="center" wrapText="1"/>
      <protection hidden="1"/>
    </xf>
    <xf numFmtId="0" fontId="30" fillId="5" borderId="48" xfId="3" applyFont="1" applyFill="1" applyBorder="1" applyAlignment="1" applyProtection="1">
      <alignment horizontal="center" vertical="center" wrapText="1"/>
      <protection hidden="1"/>
    </xf>
    <xf numFmtId="0" fontId="30" fillId="5" borderId="29" xfId="3" applyFont="1" applyFill="1" applyBorder="1" applyAlignment="1" applyProtection="1">
      <alignment horizontal="center" vertical="center" wrapText="1"/>
      <protection hidden="1"/>
    </xf>
    <xf numFmtId="0" fontId="45" fillId="5" borderId="49" xfId="3" applyFont="1" applyFill="1" applyBorder="1" applyAlignment="1" applyProtection="1">
      <alignment horizontal="center" vertical="center"/>
      <protection hidden="1"/>
    </xf>
    <xf numFmtId="0" fontId="45" fillId="5" borderId="18" xfId="3" applyFont="1" applyFill="1" applyBorder="1" applyAlignment="1" applyProtection="1">
      <alignment horizontal="center" vertical="center"/>
      <protection hidden="1"/>
    </xf>
    <xf numFmtId="0" fontId="22" fillId="0" borderId="0" xfId="3" applyFont="1" applyFill="1" applyBorder="1" applyAlignment="1" applyProtection="1">
      <alignment horizontal="center"/>
      <protection hidden="1"/>
    </xf>
    <xf numFmtId="178" fontId="26" fillId="0" borderId="0" xfId="3" applyNumberFormat="1" applyFont="1" applyFill="1" applyAlignment="1" applyProtection="1">
      <alignment horizontal="center" vertical="center"/>
      <protection hidden="1"/>
    </xf>
    <xf numFmtId="0" fontId="26" fillId="0" borderId="0" xfId="3" applyFont="1" applyFill="1" applyAlignment="1" applyProtection="1">
      <alignment horizontal="right" vertical="center"/>
      <protection hidden="1"/>
    </xf>
    <xf numFmtId="179" fontId="26" fillId="0" borderId="0" xfId="3" applyNumberFormat="1" applyFont="1" applyFill="1" applyAlignment="1" applyProtection="1">
      <alignment horizontal="center" vertical="center"/>
      <protection hidden="1"/>
    </xf>
    <xf numFmtId="0" fontId="17" fillId="0" borderId="8" xfId="3" applyFont="1" applyFill="1" applyBorder="1" applyAlignment="1" applyProtection="1">
      <alignment horizontal="left" vertical="center" wrapText="1"/>
      <protection hidden="1"/>
    </xf>
    <xf numFmtId="0" fontId="17" fillId="0" borderId="9" xfId="3" applyFont="1" applyFill="1" applyBorder="1" applyAlignment="1" applyProtection="1">
      <alignment horizontal="left" vertical="center" wrapText="1"/>
      <protection hidden="1"/>
    </xf>
    <xf numFmtId="0" fontId="17" fillId="0" borderId="10" xfId="3" applyFont="1" applyFill="1" applyBorder="1" applyAlignment="1" applyProtection="1">
      <alignment horizontal="left" vertical="center" wrapText="1"/>
      <protection hidden="1"/>
    </xf>
    <xf numFmtId="0" fontId="17" fillId="2" borderId="2" xfId="3" applyFill="1" applyBorder="1" applyAlignment="1" applyProtection="1">
      <alignment horizontal="center" vertical="center" wrapText="1"/>
      <protection hidden="1"/>
    </xf>
    <xf numFmtId="0" fontId="17" fillId="2" borderId="3" xfId="3" applyFill="1" applyBorder="1" applyAlignment="1" applyProtection="1">
      <alignment horizontal="center" vertical="center" wrapText="1"/>
      <protection hidden="1"/>
    </xf>
    <xf numFmtId="0" fontId="17" fillId="2" borderId="4" xfId="3" applyFill="1" applyBorder="1" applyAlignment="1" applyProtection="1">
      <alignment horizontal="center" vertical="center" wrapText="1"/>
      <protection hidden="1"/>
    </xf>
    <xf numFmtId="0" fontId="17" fillId="2" borderId="8" xfId="3" applyFill="1" applyBorder="1" applyAlignment="1" applyProtection="1">
      <alignment horizontal="center" vertical="center" wrapText="1"/>
      <protection hidden="1"/>
    </xf>
    <xf numFmtId="0" fontId="17" fillId="2" borderId="9" xfId="3" applyFill="1" applyBorder="1" applyAlignment="1" applyProtection="1">
      <alignment horizontal="center" vertical="center" wrapText="1"/>
      <protection hidden="1"/>
    </xf>
    <xf numFmtId="0" fontId="17" fillId="2" borderId="10" xfId="3" applyFill="1" applyBorder="1" applyAlignment="1" applyProtection="1">
      <alignment horizontal="center" vertical="center" wrapText="1"/>
      <protection hidden="1"/>
    </xf>
    <xf numFmtId="178" fontId="41" fillId="0" borderId="0" xfId="3" applyNumberFormat="1" applyFont="1" applyFill="1" applyAlignment="1" applyProtection="1">
      <alignment horizontal="center" vertical="center"/>
      <protection hidden="1"/>
    </xf>
    <xf numFmtId="168" fontId="41" fillId="0" borderId="0" xfId="3" applyNumberFormat="1" applyFont="1" applyFill="1" applyAlignment="1" applyProtection="1">
      <alignment horizontal="center" vertical="center"/>
      <protection hidden="1"/>
    </xf>
    <xf numFmtId="168" fontId="41" fillId="0" borderId="0" xfId="3" applyNumberFormat="1" applyFont="1" applyFill="1" applyAlignment="1" applyProtection="1">
      <alignment horizontal="left" vertical="center"/>
      <protection hidden="1"/>
    </xf>
    <xf numFmtId="168" fontId="20" fillId="0" borderId="0" xfId="3" applyNumberFormat="1" applyFont="1" applyFill="1" applyBorder="1" applyAlignment="1" applyProtection="1">
      <alignment horizontal="left" vertical="center"/>
      <protection hidden="1"/>
    </xf>
    <xf numFmtId="0" fontId="20" fillId="0" borderId="0" xfId="3" applyFont="1" applyFill="1" applyBorder="1" applyAlignment="1" applyProtection="1">
      <alignment horizontal="left" vertical="center" wrapText="1"/>
      <protection hidden="1"/>
    </xf>
    <xf numFmtId="185" fontId="22" fillId="0" borderId="0" xfId="3" applyNumberFormat="1" applyFont="1" applyFill="1" applyBorder="1" applyAlignment="1" applyProtection="1">
      <alignment horizontal="left" vertical="center"/>
      <protection hidden="1"/>
    </xf>
    <xf numFmtId="0" fontId="45" fillId="5" borderId="15" xfId="3" applyFont="1" applyFill="1" applyBorder="1" applyAlignment="1" applyProtection="1">
      <alignment horizontal="center" vertical="center"/>
      <protection hidden="1"/>
    </xf>
    <xf numFmtId="0" fontId="45" fillId="5" borderId="17" xfId="3" applyFont="1" applyFill="1" applyBorder="1" applyAlignment="1" applyProtection="1">
      <alignment horizontal="center" vertical="center"/>
      <protection hidden="1"/>
    </xf>
    <xf numFmtId="0" fontId="45" fillId="5" borderId="27" xfId="3" applyFont="1" applyFill="1" applyBorder="1" applyAlignment="1" applyProtection="1">
      <alignment horizontal="center" vertical="center"/>
      <protection hidden="1"/>
    </xf>
    <xf numFmtId="2" fontId="45" fillId="5" borderId="15" xfId="3" applyNumberFormat="1" applyFont="1" applyFill="1" applyBorder="1" applyAlignment="1" applyProtection="1">
      <alignment horizontal="center" vertical="center"/>
      <protection hidden="1"/>
    </xf>
    <xf numFmtId="2" fontId="45" fillId="5" borderId="17" xfId="3" applyNumberFormat="1" applyFont="1" applyFill="1" applyBorder="1" applyAlignment="1" applyProtection="1">
      <alignment horizontal="center" vertical="center"/>
      <protection hidden="1"/>
    </xf>
    <xf numFmtId="0" fontId="45" fillId="0" borderId="3" xfId="3" applyFont="1" applyFill="1" applyBorder="1" applyAlignment="1" applyProtection="1">
      <alignment horizontal="center" vertical="center"/>
      <protection hidden="1"/>
    </xf>
    <xf numFmtId="0" fontId="45" fillId="0" borderId="37" xfId="3" applyFont="1" applyFill="1" applyBorder="1" applyAlignment="1" applyProtection="1">
      <alignment horizontal="center" vertical="center"/>
      <protection hidden="1"/>
    </xf>
    <xf numFmtId="0" fontId="45" fillId="5" borderId="51" xfId="3" applyFont="1" applyFill="1" applyBorder="1" applyAlignment="1" applyProtection="1">
      <alignment horizontal="center" vertical="center"/>
      <protection hidden="1"/>
    </xf>
    <xf numFmtId="0" fontId="45" fillId="5" borderId="52" xfId="3" applyFont="1" applyFill="1" applyBorder="1" applyAlignment="1" applyProtection="1">
      <alignment horizontal="center" vertical="center"/>
      <protection hidden="1"/>
    </xf>
    <xf numFmtId="0" fontId="45" fillId="5" borderId="53" xfId="3" applyFont="1" applyFill="1" applyBorder="1" applyAlignment="1" applyProtection="1">
      <alignment horizontal="center" vertical="center"/>
      <protection hidden="1"/>
    </xf>
    <xf numFmtId="0" fontId="45" fillId="5" borderId="54" xfId="3" applyFont="1" applyFill="1" applyBorder="1" applyAlignment="1" applyProtection="1">
      <alignment horizontal="center" vertical="center"/>
      <protection hidden="1"/>
    </xf>
    <xf numFmtId="0" fontId="45" fillId="5" borderId="59" xfId="3" applyFont="1" applyFill="1" applyBorder="1" applyAlignment="1" applyProtection="1">
      <alignment horizontal="center" vertical="center"/>
      <protection hidden="1"/>
    </xf>
    <xf numFmtId="0" fontId="45" fillId="5" borderId="60" xfId="3" applyFont="1" applyFill="1" applyBorder="1" applyAlignment="1" applyProtection="1">
      <alignment horizontal="center" vertical="center"/>
      <protection hidden="1"/>
    </xf>
    <xf numFmtId="0" fontId="45" fillId="5" borderId="55" xfId="3" applyFont="1" applyFill="1" applyBorder="1" applyAlignment="1" applyProtection="1">
      <alignment horizontal="center" vertical="center"/>
      <protection hidden="1"/>
    </xf>
    <xf numFmtId="0" fontId="17" fillId="0" borderId="0" xfId="3" applyFont="1" applyFill="1" applyAlignment="1" applyProtection="1">
      <alignment horizontal="left" vertical="top" wrapText="1"/>
      <protection hidden="1"/>
    </xf>
    <xf numFmtId="0" fontId="55" fillId="0" borderId="15" xfId="0" applyFont="1" applyBorder="1" applyAlignment="1" applyProtection="1">
      <alignment horizontal="center" vertical="center" wrapText="1" readingOrder="1"/>
    </xf>
    <xf numFmtId="0" fontId="55" fillId="0" borderId="16" xfId="0" applyFont="1" applyBorder="1" applyAlignment="1" applyProtection="1">
      <alignment horizontal="center" vertical="center" readingOrder="1"/>
    </xf>
    <xf numFmtId="0" fontId="55" fillId="0" borderId="17" xfId="0" applyFont="1" applyBorder="1" applyAlignment="1" applyProtection="1">
      <alignment horizontal="center" vertical="center" readingOrder="1"/>
    </xf>
    <xf numFmtId="165" fontId="17" fillId="0" borderId="15" xfId="3" applyNumberFormat="1" applyFill="1" applyBorder="1" applyAlignment="1" applyProtection="1">
      <alignment horizontal="center" vertical="center"/>
      <protection hidden="1"/>
    </xf>
    <xf numFmtId="165" fontId="17" fillId="0" borderId="16" xfId="3" applyNumberFormat="1" applyFill="1" applyBorder="1" applyAlignment="1" applyProtection="1">
      <alignment horizontal="center" vertical="center"/>
      <protection hidden="1"/>
    </xf>
    <xf numFmtId="165" fontId="17" fillId="0" borderId="17" xfId="3" applyNumberFormat="1" applyFill="1" applyBorder="1" applyAlignment="1" applyProtection="1">
      <alignment horizontal="center" vertical="center"/>
      <protection hidden="1"/>
    </xf>
    <xf numFmtId="0" fontId="18" fillId="6" borderId="0" xfId="3" applyFont="1" applyFill="1" applyBorder="1" applyAlignment="1" applyProtection="1">
      <alignment horizontal="left" vertical="center"/>
      <protection hidden="1"/>
    </xf>
    <xf numFmtId="187" fontId="46" fillId="0" borderId="0" xfId="3" applyNumberFormat="1" applyFont="1" applyFill="1" applyAlignment="1" applyProtection="1">
      <alignment horizontal="center" vertical="center"/>
      <protection hidden="1"/>
    </xf>
    <xf numFmtId="0" fontId="46" fillId="0" borderId="0" xfId="3" applyFont="1" applyFill="1" applyAlignment="1" applyProtection="1">
      <alignment horizontal="center" vertical="center"/>
      <protection hidden="1"/>
    </xf>
    <xf numFmtId="188" fontId="53" fillId="0" borderId="0" xfId="3" applyNumberFormat="1" applyFont="1" applyFill="1" applyAlignment="1" applyProtection="1">
      <alignment horizontal="left" vertical="center"/>
      <protection hidden="1"/>
    </xf>
    <xf numFmtId="0" fontId="46" fillId="0" borderId="0" xfId="3" applyFont="1" applyFill="1" applyAlignment="1" applyProtection="1">
      <alignment horizontal="left" vertical="center"/>
      <protection hidden="1"/>
    </xf>
    <xf numFmtId="0" fontId="45" fillId="0" borderId="0" xfId="3" applyFont="1" applyFill="1" applyBorder="1" applyAlignment="1" applyProtection="1">
      <alignment horizontal="center" vertical="center"/>
      <protection hidden="1"/>
    </xf>
    <xf numFmtId="0" fontId="45" fillId="0" borderId="47" xfId="3" applyFont="1" applyFill="1" applyBorder="1" applyAlignment="1" applyProtection="1">
      <alignment horizontal="center" vertical="center"/>
      <protection hidden="1"/>
    </xf>
    <xf numFmtId="0" fontId="45" fillId="0" borderId="62" xfId="3" applyFont="1" applyFill="1" applyBorder="1" applyAlignment="1" applyProtection="1">
      <alignment horizontal="center" vertical="center"/>
      <protection hidden="1"/>
    </xf>
    <xf numFmtId="0" fontId="45" fillId="0" borderId="46" xfId="3" applyFont="1" applyFill="1" applyBorder="1" applyAlignment="1" applyProtection="1">
      <alignment horizontal="center" vertical="center"/>
      <protection hidden="1"/>
    </xf>
    <xf numFmtId="0" fontId="45" fillId="0" borderId="61" xfId="3" applyFont="1" applyFill="1" applyBorder="1" applyAlignment="1" applyProtection="1">
      <alignment horizontal="center" vertical="center"/>
      <protection hidden="1"/>
    </xf>
    <xf numFmtId="175" fontId="17" fillId="2" borderId="2" xfId="3" applyNumberFormat="1" applyFill="1" applyBorder="1" applyAlignment="1" applyProtection="1">
      <alignment horizontal="center" vertical="center" wrapText="1"/>
      <protection hidden="1"/>
    </xf>
    <xf numFmtId="175" fontId="17" fillId="2" borderId="3" xfId="3" applyNumberFormat="1" applyFill="1" applyBorder="1" applyAlignment="1" applyProtection="1">
      <alignment horizontal="center" vertical="center" wrapText="1"/>
      <protection hidden="1"/>
    </xf>
    <xf numFmtId="0" fontId="17" fillId="2" borderId="64" xfId="3" applyNumberFormat="1" applyFill="1" applyBorder="1" applyAlignment="1" applyProtection="1">
      <alignment horizontal="center" vertical="center" wrapText="1"/>
      <protection hidden="1"/>
    </xf>
    <xf numFmtId="0" fontId="17" fillId="2" borderId="35" xfId="3" applyNumberFormat="1" applyFill="1" applyBorder="1" applyAlignment="1" applyProtection="1">
      <alignment horizontal="center" vertical="center" wrapText="1"/>
      <protection hidden="1"/>
    </xf>
    <xf numFmtId="187" fontId="17" fillId="0" borderId="15" xfId="3" applyNumberFormat="1" applyFill="1" applyBorder="1" applyAlignment="1" applyProtection="1">
      <alignment horizontal="center" vertical="center"/>
      <protection hidden="1"/>
    </xf>
    <xf numFmtId="187" fontId="17" fillId="0" borderId="17" xfId="3" applyNumberFormat="1" applyFill="1" applyBorder="1" applyAlignment="1" applyProtection="1">
      <alignment horizontal="center" vertical="center"/>
      <protection hidden="1"/>
    </xf>
    <xf numFmtId="0" fontId="55" fillId="0" borderId="2" xfId="0" applyFont="1" applyBorder="1" applyAlignment="1" applyProtection="1">
      <alignment horizontal="center" vertical="center" wrapText="1" readingOrder="1"/>
    </xf>
    <xf numFmtId="0" fontId="55" fillId="0" borderId="3" xfId="0" applyFont="1" applyBorder="1" applyAlignment="1" applyProtection="1">
      <alignment horizontal="center" vertical="center" wrapText="1" readingOrder="1"/>
    </xf>
    <xf numFmtId="0" fontId="55" fillId="0" borderId="4" xfId="0" applyFont="1" applyBorder="1" applyAlignment="1" applyProtection="1">
      <alignment horizontal="center" vertical="center" wrapText="1" readingOrder="1"/>
    </xf>
    <xf numFmtId="0" fontId="55" fillId="0" borderId="13" xfId="0" applyFont="1" applyBorder="1" applyAlignment="1" applyProtection="1">
      <alignment horizontal="center" vertical="center" wrapText="1" readingOrder="1"/>
    </xf>
    <xf numFmtId="0" fontId="55" fillId="0" borderId="0" xfId="0" applyFont="1" applyBorder="1" applyAlignment="1" applyProtection="1">
      <alignment horizontal="center" vertical="center" wrapText="1" readingOrder="1"/>
    </xf>
    <xf numFmtId="0" fontId="55" fillId="0" borderId="14" xfId="0" applyFont="1" applyBorder="1" applyAlignment="1" applyProtection="1">
      <alignment horizontal="center" vertical="center" wrapText="1" readingOrder="1"/>
    </xf>
    <xf numFmtId="0" fontId="0" fillId="3" borderId="0" xfId="0" applyFill="1"/>
    <xf numFmtId="191" fontId="58" fillId="2" borderId="21" xfId="1" applyNumberFormat="1" applyFont="1" applyFill="1" applyBorder="1" applyAlignment="1" applyProtection="1">
      <alignment horizontal="center" vertical="center"/>
    </xf>
    <xf numFmtId="191" fontId="58" fillId="2" borderId="22" xfId="1" applyNumberFormat="1" applyFont="1" applyFill="1" applyBorder="1" applyAlignment="1" applyProtection="1">
      <alignment horizontal="center" vertical="center"/>
    </xf>
    <xf numFmtId="191" fontId="58" fillId="2" borderId="15" xfId="1" applyNumberFormat="1" applyFont="1" applyFill="1" applyBorder="1" applyAlignment="1" applyProtection="1">
      <alignment horizontal="center" vertical="center"/>
    </xf>
    <xf numFmtId="191" fontId="58" fillId="2" borderId="17" xfId="1" applyNumberFormat="1" applyFont="1" applyFill="1" applyBorder="1" applyAlignment="1" applyProtection="1">
      <alignment horizontal="center" vertical="center"/>
    </xf>
    <xf numFmtId="0" fontId="7" fillId="0" borderId="15" xfId="0" applyFont="1" applyBorder="1" applyAlignment="1" applyProtection="1">
      <alignment vertical="center"/>
    </xf>
    <xf numFmtId="165" fontId="4" fillId="2" borderId="15" xfId="1" applyNumberFormat="1" applyFill="1" applyBorder="1" applyAlignment="1" applyProtection="1">
      <alignment horizontal="center" vertical="center"/>
    </xf>
    <xf numFmtId="0" fontId="12" fillId="3" borderId="0" xfId="0" applyFont="1" applyFill="1" applyBorder="1" applyProtection="1">
      <protection hidden="1"/>
    </xf>
    <xf numFmtId="1" fontId="12" fillId="3" borderId="0" xfId="0" applyNumberFormat="1" applyFont="1" applyFill="1" applyBorder="1" applyProtection="1">
      <protection hidden="1"/>
    </xf>
    <xf numFmtId="0" fontId="63" fillId="3" borderId="0" xfId="0" applyFont="1" applyFill="1" applyBorder="1" applyProtection="1">
      <protection hidden="1"/>
    </xf>
    <xf numFmtId="0" fontId="12" fillId="3" borderId="0" xfId="0" applyFont="1" applyFill="1" applyBorder="1" applyAlignment="1" applyProtection="1">
      <alignment vertical="center"/>
      <protection hidden="1"/>
    </xf>
    <xf numFmtId="2" fontId="12" fillId="3" borderId="0" xfId="0" applyNumberFormat="1" applyFont="1" applyFill="1" applyBorder="1" applyAlignment="1" applyProtection="1">
      <alignment vertical="center"/>
      <protection hidden="1"/>
    </xf>
    <xf numFmtId="0" fontId="12" fillId="3" borderId="0" xfId="0" applyFont="1" applyFill="1" applyBorder="1" applyAlignment="1" applyProtection="1">
      <protection hidden="1"/>
    </xf>
    <xf numFmtId="0" fontId="12" fillId="3" borderId="0" xfId="0" applyFont="1" applyFill="1" applyBorder="1" applyAlignment="1" applyProtection="1">
      <alignment horizontal="center" vertical="top" wrapText="1"/>
      <protection hidden="1"/>
    </xf>
    <xf numFmtId="164" fontId="12" fillId="3" borderId="0" xfId="0" applyNumberFormat="1" applyFont="1" applyFill="1" applyBorder="1" applyAlignment="1" applyProtection="1">
      <alignment vertical="center"/>
      <protection hidden="1"/>
    </xf>
    <xf numFmtId="0" fontId="70" fillId="3" borderId="0" xfId="0" applyFont="1" applyFill="1" applyBorder="1" applyAlignment="1" applyProtection="1">
      <protection hidden="1"/>
    </xf>
    <xf numFmtId="0" fontId="71" fillId="3" borderId="0" xfId="0" applyFont="1" applyFill="1" applyBorder="1" applyAlignment="1" applyProtection="1">
      <alignment vertical="center"/>
      <protection hidden="1"/>
    </xf>
    <xf numFmtId="0" fontId="37" fillId="3" borderId="0" xfId="0" applyFont="1" applyFill="1" applyBorder="1" applyAlignment="1" applyProtection="1">
      <alignment wrapText="1"/>
      <protection hidden="1"/>
    </xf>
    <xf numFmtId="0" fontId="71" fillId="3" borderId="0" xfId="0" applyFont="1" applyFill="1" applyBorder="1" applyAlignment="1" applyProtection="1">
      <protection hidden="1"/>
    </xf>
    <xf numFmtId="0" fontId="63" fillId="3" borderId="0" xfId="0" applyFont="1" applyFill="1" applyBorder="1" applyAlignment="1" applyProtection="1">
      <alignment horizontal="center" vertical="center"/>
      <protection hidden="1"/>
    </xf>
    <xf numFmtId="0" fontId="63" fillId="3" borderId="0" xfId="0" applyFont="1" applyFill="1" applyBorder="1" applyAlignment="1" applyProtection="1">
      <alignment horizontal="center"/>
      <protection hidden="1"/>
    </xf>
    <xf numFmtId="0" fontId="12" fillId="3" borderId="0" xfId="0" applyFont="1" applyFill="1" applyBorder="1" applyAlignment="1" applyProtection="1">
      <alignment horizontal="left"/>
      <protection hidden="1"/>
    </xf>
    <xf numFmtId="0" fontId="12" fillId="3" borderId="0" xfId="0" applyFont="1" applyFill="1" applyBorder="1" applyAlignment="1" applyProtection="1">
      <alignment horizontal="center"/>
      <protection hidden="1"/>
    </xf>
    <xf numFmtId="2" fontId="63" fillId="3" borderId="0" xfId="0" applyNumberFormat="1" applyFont="1" applyFill="1" applyBorder="1" applyAlignment="1" applyProtection="1">
      <alignment horizontal="center"/>
      <protection hidden="1"/>
    </xf>
    <xf numFmtId="0" fontId="63" fillId="3" borderId="0" xfId="0" applyFont="1" applyFill="1" applyBorder="1" applyAlignment="1" applyProtection="1">
      <alignment horizontal="center" wrapText="1"/>
      <protection hidden="1"/>
    </xf>
    <xf numFmtId="0" fontId="63" fillId="3" borderId="0" xfId="0" applyFont="1" applyFill="1" applyBorder="1" applyAlignment="1" applyProtection="1">
      <alignment vertical="top"/>
      <protection hidden="1"/>
    </xf>
    <xf numFmtId="0" fontId="63" fillId="3" borderId="0" xfId="0" applyFont="1" applyFill="1" applyBorder="1" applyAlignment="1" applyProtection="1">
      <alignment horizontal="left" vertical="top" wrapText="1"/>
      <protection hidden="1"/>
    </xf>
    <xf numFmtId="2" fontId="63" fillId="3" borderId="0" xfId="0" applyNumberFormat="1" applyFont="1" applyFill="1" applyBorder="1" applyAlignment="1" applyProtection="1">
      <alignment horizontal="center" wrapText="1"/>
      <protection hidden="1"/>
    </xf>
    <xf numFmtId="0" fontId="63" fillId="3" borderId="0" xfId="0" applyFont="1" applyFill="1" applyBorder="1" applyAlignment="1" applyProtection="1">
      <alignment vertical="center"/>
      <protection hidden="1"/>
    </xf>
    <xf numFmtId="2" fontId="63" fillId="3" borderId="0" xfId="0" applyNumberFormat="1" applyFont="1" applyFill="1" applyBorder="1" applyProtection="1">
      <protection hidden="1"/>
    </xf>
    <xf numFmtId="2" fontId="63" fillId="3" borderId="0" xfId="0" applyNumberFormat="1" applyFont="1" applyFill="1" applyBorder="1" applyAlignment="1" applyProtection="1">
      <alignment horizontal="left" wrapText="1"/>
      <protection hidden="1"/>
    </xf>
    <xf numFmtId="0" fontId="12" fillId="3" borderId="0" xfId="0" applyFont="1" applyFill="1" applyBorder="1" applyAlignment="1" applyProtection="1">
      <alignment horizontal="center"/>
      <protection hidden="1"/>
    </xf>
    <xf numFmtId="166" fontId="12" fillId="3" borderId="0" xfId="0" applyNumberFormat="1" applyFont="1" applyFill="1" applyBorder="1" applyProtection="1">
      <protection hidden="1"/>
    </xf>
    <xf numFmtId="167" fontId="12" fillId="3" borderId="0" xfId="0" applyNumberFormat="1" applyFont="1" applyFill="1" applyBorder="1" applyProtection="1">
      <protection hidden="1"/>
    </xf>
    <xf numFmtId="166" fontId="12" fillId="3" borderId="0" xfId="0" applyNumberFormat="1" applyFont="1" applyFill="1" applyBorder="1" applyAlignment="1" applyProtection="1">
      <alignment vertical="center"/>
      <protection hidden="1"/>
    </xf>
    <xf numFmtId="0" fontId="12" fillId="3" borderId="0" xfId="0" applyFont="1" applyFill="1" applyBorder="1" applyAlignment="1" applyProtection="1">
      <alignment horizontal="left" vertical="center"/>
      <protection hidden="1"/>
    </xf>
    <xf numFmtId="0" fontId="72" fillId="3" borderId="0" xfId="2" applyFont="1" applyFill="1" applyBorder="1" applyAlignment="1" applyProtection="1">
      <protection hidden="1"/>
    </xf>
    <xf numFmtId="0" fontId="63" fillId="3" borderId="0" xfId="0" applyFont="1" applyFill="1" applyBorder="1" applyAlignment="1" applyProtection="1">
      <alignment horizontal="right"/>
      <protection hidden="1"/>
    </xf>
    <xf numFmtId="0" fontId="12" fillId="3" borderId="0" xfId="0" applyNumberFormat="1" applyFont="1" applyFill="1" applyBorder="1" applyProtection="1">
      <protection hidden="1"/>
    </xf>
    <xf numFmtId="0" fontId="28" fillId="3" borderId="0" xfId="0" applyFont="1" applyFill="1" applyBorder="1" applyAlignment="1" applyProtection="1">
      <alignment vertical="center"/>
      <protection hidden="1"/>
    </xf>
    <xf numFmtId="1" fontId="28" fillId="3" borderId="0" xfId="0" applyNumberFormat="1" applyFont="1" applyFill="1" applyBorder="1" applyAlignment="1" applyProtection="1">
      <alignment vertical="top"/>
      <protection hidden="1"/>
    </xf>
    <xf numFmtId="2" fontId="12" fillId="3" borderId="0" xfId="0" applyNumberFormat="1" applyFont="1" applyFill="1" applyBorder="1" applyProtection="1">
      <protection hidden="1"/>
    </xf>
    <xf numFmtId="168" fontId="28" fillId="3" borderId="0" xfId="0" applyNumberFormat="1" applyFont="1" applyFill="1" applyBorder="1" applyAlignment="1" applyProtection="1">
      <alignment horizontal="left" vertical="top"/>
      <protection hidden="1"/>
    </xf>
    <xf numFmtId="0" fontId="28" fillId="3" borderId="0" xfId="0" applyFont="1" applyFill="1" applyBorder="1" applyAlignment="1" applyProtection="1">
      <alignment horizontal="right" vertical="top"/>
      <protection hidden="1"/>
    </xf>
    <xf numFmtId="0" fontId="28" fillId="3" borderId="0" xfId="0" applyFont="1" applyFill="1" applyBorder="1" applyAlignment="1" applyProtection="1">
      <alignment vertical="top"/>
      <protection hidden="1"/>
    </xf>
    <xf numFmtId="169" fontId="63" fillId="3" borderId="0" xfId="0" applyNumberFormat="1" applyFont="1" applyFill="1" applyBorder="1" applyProtection="1">
      <protection hidden="1"/>
    </xf>
    <xf numFmtId="170" fontId="63" fillId="3" borderId="0" xfId="0" applyNumberFormat="1" applyFont="1" applyFill="1" applyBorder="1" applyProtection="1">
      <protection hidden="1"/>
    </xf>
    <xf numFmtId="171" fontId="63" fillId="3" borderId="0" xfId="0" applyNumberFormat="1" applyFont="1" applyFill="1" applyBorder="1" applyProtection="1">
      <protection hidden="1"/>
    </xf>
    <xf numFmtId="190" fontId="63" fillId="3" borderId="0" xfId="0" applyNumberFormat="1" applyFont="1" applyFill="1" applyBorder="1" applyProtection="1">
      <protection hidden="1"/>
    </xf>
    <xf numFmtId="0" fontId="63" fillId="3" borderId="0" xfId="0" applyNumberFormat="1" applyFont="1" applyFill="1" applyBorder="1" applyProtection="1">
      <protection hidden="1"/>
    </xf>
    <xf numFmtId="2" fontId="12" fillId="3" borderId="0" xfId="0" applyNumberFormat="1" applyFont="1" applyFill="1" applyBorder="1" applyAlignment="1" applyProtection="1">
      <alignment horizontal="right"/>
      <protection hidden="1"/>
    </xf>
    <xf numFmtId="0" fontId="28" fillId="3" borderId="0" xfId="0" applyFont="1" applyFill="1" applyBorder="1" applyProtection="1">
      <protection hidden="1"/>
    </xf>
    <xf numFmtId="0" fontId="75" fillId="3" borderId="0" xfId="0" applyFont="1" applyFill="1" applyBorder="1" applyProtection="1">
      <protection hidden="1"/>
    </xf>
    <xf numFmtId="172" fontId="12" fillId="3" borderId="0" xfId="0" applyNumberFormat="1" applyFont="1" applyFill="1" applyBorder="1" applyProtection="1">
      <protection hidden="1"/>
    </xf>
    <xf numFmtId="172" fontId="28" fillId="3" borderId="0" xfId="0" applyNumberFormat="1" applyFont="1" applyFill="1" applyBorder="1" applyProtection="1">
      <protection hidden="1"/>
    </xf>
    <xf numFmtId="165" fontId="63" fillId="3" borderId="0" xfId="0" applyNumberFormat="1" applyFont="1" applyFill="1" applyBorder="1" applyAlignment="1" applyProtection="1">
      <alignment horizontal="left" vertical="center"/>
      <protection hidden="1"/>
    </xf>
    <xf numFmtId="172" fontId="63" fillId="3" borderId="0" xfId="0" applyNumberFormat="1" applyFont="1" applyFill="1" applyBorder="1" applyProtection="1">
      <protection hidden="1"/>
    </xf>
    <xf numFmtId="1" fontId="63" fillId="3" borderId="0" xfId="0" applyNumberFormat="1" applyFont="1" applyFill="1" applyBorder="1" applyProtection="1">
      <protection hidden="1"/>
    </xf>
    <xf numFmtId="0" fontId="63" fillId="3" borderId="0" xfId="0" applyFont="1" applyFill="1" applyBorder="1" applyAlignment="1" applyProtection="1">
      <alignment horizontal="left"/>
      <protection hidden="1"/>
    </xf>
    <xf numFmtId="0" fontId="77" fillId="3" borderId="0" xfId="0" applyFont="1" applyFill="1" applyBorder="1" applyProtection="1">
      <protection hidden="1"/>
    </xf>
    <xf numFmtId="0" fontId="64" fillId="3" borderId="0" xfId="0" applyFont="1" applyFill="1" applyAlignment="1" applyProtection="1">
      <alignment vertical="top" wrapText="1"/>
    </xf>
  </cellXfs>
  <cellStyles count="4">
    <cellStyle name="Lien hypertexte" xfId="2" builtinId="8"/>
    <cellStyle name="Normal" xfId="0" builtinId="0"/>
    <cellStyle name="Normal 2" xfId="1"/>
    <cellStyle name="Normal 3" xfId="3"/>
  </cellStyles>
  <dxfs count="10">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s>
  <tableStyles count="0" defaultTableStyle="TableStyleMedium2" defaultPivotStyle="PivotStyleLight16"/>
  <colors>
    <mruColors>
      <color rgb="FFFF5050"/>
      <color rgb="FFCC0000"/>
      <color rgb="FF31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100" b="1" i="1">
                <a:latin typeface="Comic Sans MS" panose="030F0702030302020204" pitchFamily="66" charset="0"/>
              </a:rPr>
              <a:t>Consommations</a:t>
            </a:r>
            <a:r>
              <a:rPr lang="fr-FR" sz="1100" b="1" i="1" baseline="0">
                <a:latin typeface="Comic Sans MS" panose="030F0702030302020204" pitchFamily="66" charset="0"/>
              </a:rPr>
              <a:t> électriques de vos éclairages</a:t>
            </a:r>
            <a:endParaRPr lang="fr-FR" sz="1100" b="1" i="1">
              <a:latin typeface="Comic Sans MS" panose="030F0702030302020204" pitchFamily="66" charset="0"/>
            </a:endParaRPr>
          </a:p>
        </c:rich>
      </c:tx>
      <c:layout>
        <c:manualLayout>
          <c:xMode val="edge"/>
          <c:yMode val="edge"/>
          <c:x val="0.19315492608516974"/>
          <c:y val="4.2838012720978369E-2"/>
        </c:manualLayout>
      </c:layout>
      <c:overlay val="0"/>
    </c:title>
    <c:autoTitleDeleted val="0"/>
    <c:plotArea>
      <c:layout>
        <c:manualLayout>
          <c:layoutTarget val="inner"/>
          <c:xMode val="edge"/>
          <c:yMode val="edge"/>
          <c:x val="0.126109610797699"/>
          <c:y val="0.21472581985322639"/>
          <c:w val="0.75711215159933321"/>
          <c:h val="0.60821045096635651"/>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Lbls>
            <c:numFmt formatCode="#,##0.00" sourceLinked="0"/>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Relevé!$K$87:$L$87</c:f>
              <c:strCache>
                <c:ptCount val="2"/>
                <c:pt idx="0">
                  <c:v>Consommation avant remplacement </c:v>
                </c:pt>
                <c:pt idx="1">
                  <c:v>Consommation après remplacement </c:v>
                </c:pt>
              </c:strCache>
            </c:strRef>
          </c:cat>
          <c:val>
            <c:numRef>
              <c:f>Relevé!$K$109:$L$109</c:f>
              <c:numCache>
                <c:formatCode>0.00</c:formatCode>
                <c:ptCount val="2"/>
                <c:pt idx="0" formatCode="General">
                  <c:v>0</c:v>
                </c:pt>
                <c:pt idx="1">
                  <c:v>0</c:v>
                </c:pt>
              </c:numCache>
            </c:numRef>
          </c:val>
          <c:extLst/>
        </c:ser>
        <c:dLbls>
          <c:showLegendKey val="0"/>
          <c:showVal val="1"/>
          <c:showCatName val="0"/>
          <c:showSerName val="0"/>
          <c:showPercent val="0"/>
          <c:showBubbleSize val="0"/>
        </c:dLbls>
        <c:gapWidth val="150"/>
        <c:axId val="-1558906224"/>
        <c:axId val="-1558904592"/>
      </c:barChart>
      <c:catAx>
        <c:axId val="-1558906224"/>
        <c:scaling>
          <c:orientation val="minMax"/>
        </c:scaling>
        <c:delete val="0"/>
        <c:axPos val="b"/>
        <c:numFmt formatCode="General" sourceLinked="1"/>
        <c:majorTickMark val="out"/>
        <c:minorTickMark val="none"/>
        <c:tickLblPos val="nextTo"/>
        <c:txPr>
          <a:bodyPr/>
          <a:lstStyle/>
          <a:p>
            <a:pPr>
              <a:defRPr sz="900"/>
            </a:pPr>
            <a:endParaRPr lang="fr-FR"/>
          </a:p>
        </c:txPr>
        <c:crossAx val="-1558904592"/>
        <c:crossesAt val="0"/>
        <c:auto val="1"/>
        <c:lblAlgn val="ctr"/>
        <c:lblOffset val="100"/>
        <c:tickLblSkip val="1"/>
        <c:tickMarkSkip val="1"/>
        <c:noMultiLvlLbl val="0"/>
      </c:catAx>
      <c:valAx>
        <c:axId val="-1558904592"/>
        <c:scaling>
          <c:orientation val="minMax"/>
          <c:min val="0"/>
        </c:scaling>
        <c:delete val="0"/>
        <c:axPos val="l"/>
        <c:title>
          <c:tx>
            <c:rich>
              <a:bodyPr rot="0" vert="horz"/>
              <a:lstStyle/>
              <a:p>
                <a:pPr>
                  <a:defRPr sz="900"/>
                </a:pPr>
                <a:r>
                  <a:rPr lang="en-US" sz="900"/>
                  <a:t>kWh</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89062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06" footer="0.4921259845000010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Lave-linge en kWh/an</a:t>
            </a:r>
          </a:p>
        </c:rich>
      </c:tx>
      <c:layout>
        <c:manualLayout>
          <c:xMode val="edge"/>
          <c:yMode val="edge"/>
          <c:x val="1.2180277093435826E-3"/>
          <c:y val="0"/>
        </c:manualLayout>
      </c:layout>
      <c:overlay val="1"/>
    </c:title>
    <c:autoTitleDeleted val="0"/>
    <c:plotArea>
      <c:layout>
        <c:manualLayout>
          <c:layoutTarget val="inner"/>
          <c:xMode val="edge"/>
          <c:yMode val="edge"/>
          <c:x val="0.18053810630582182"/>
          <c:y val="0.19459932084120371"/>
          <c:w val="0.76159357679567785"/>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Relevé!$M$63:$O$63</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558906768"/>
        <c:axId val="-1558908400"/>
      </c:barChart>
      <c:catAx>
        <c:axId val="-1558906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8908400"/>
        <c:crosses val="autoZero"/>
        <c:auto val="1"/>
        <c:lblAlgn val="ctr"/>
        <c:lblOffset val="100"/>
        <c:tickLblSkip val="1"/>
        <c:tickMarkSkip val="1"/>
        <c:noMultiLvlLbl val="0"/>
      </c:catAx>
      <c:valAx>
        <c:axId val="-1558908400"/>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890676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Sèche-linge en kWh/an</a:t>
            </a:r>
          </a:p>
        </c:rich>
      </c:tx>
      <c:layout>
        <c:manualLayout>
          <c:xMode val="edge"/>
          <c:yMode val="edge"/>
          <c:x val="1.1991435588110811E-3"/>
          <c:y val="0"/>
        </c:manualLayout>
      </c:layout>
      <c:overlay val="1"/>
    </c:title>
    <c:autoTitleDeleted val="0"/>
    <c:plotArea>
      <c:layout>
        <c:manualLayout>
          <c:layoutTarget val="inner"/>
          <c:xMode val="edge"/>
          <c:yMode val="edge"/>
          <c:x val="0.18277805281987419"/>
          <c:y val="0.19459932084120371"/>
          <c:w val="0.75935359600661057"/>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Relevé!$M$64:$O$64</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558907856"/>
        <c:axId val="-1558909488"/>
      </c:barChart>
      <c:catAx>
        <c:axId val="-1558907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8909488"/>
        <c:crosses val="autoZero"/>
        <c:auto val="1"/>
        <c:lblAlgn val="ctr"/>
        <c:lblOffset val="100"/>
        <c:tickLblSkip val="1"/>
        <c:tickMarkSkip val="1"/>
        <c:noMultiLvlLbl val="0"/>
      </c:catAx>
      <c:valAx>
        <c:axId val="-1558909488"/>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589078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Lave-vaisselle en kWh/an</a:t>
            </a:r>
          </a:p>
        </c:rich>
      </c:tx>
      <c:layout>
        <c:manualLayout>
          <c:xMode val="edge"/>
          <c:yMode val="edge"/>
          <c:x val="2.0937427217339086E-4"/>
          <c:y val="0"/>
        </c:manualLayout>
      </c:layout>
      <c:overlay val="1"/>
    </c:title>
    <c:autoTitleDeleted val="0"/>
    <c:plotArea>
      <c:layout>
        <c:manualLayout>
          <c:layoutTarget val="inner"/>
          <c:xMode val="edge"/>
          <c:yMode val="edge"/>
          <c:x val="0.18496139961092781"/>
          <c:y val="0.19459932084120371"/>
          <c:w val="0.75907367458185748"/>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Relevé!$M$65:$O$65</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517095920"/>
        <c:axId val="-1517095376"/>
      </c:barChart>
      <c:catAx>
        <c:axId val="-15170959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7095376"/>
        <c:crosses val="autoZero"/>
        <c:auto val="1"/>
        <c:lblAlgn val="ctr"/>
        <c:lblOffset val="100"/>
        <c:tickLblSkip val="1"/>
        <c:tickMarkSkip val="1"/>
        <c:noMultiLvlLbl val="0"/>
      </c:catAx>
      <c:valAx>
        <c:axId val="-1517095376"/>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70959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réfrigérateur(s)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265970126759085"/>
          <c:y val="0.19459932084120371"/>
          <c:w val="0.76137529130107007"/>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Relevé!$M$66:$O$66</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517094832"/>
        <c:axId val="-1517094288"/>
      </c:barChart>
      <c:catAx>
        <c:axId val="-1517094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7094288"/>
        <c:crosses val="autoZero"/>
        <c:auto val="1"/>
        <c:lblAlgn val="ctr"/>
        <c:lblOffset val="100"/>
        <c:tickLblSkip val="1"/>
        <c:tickMarkSkip val="1"/>
        <c:noMultiLvlLbl val="0"/>
      </c:catAx>
      <c:valAx>
        <c:axId val="-1517094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709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Congélateur(s)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809595043279104"/>
          <c:y val="0.19459932084120371"/>
          <c:w val="0.75593907551950879"/>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Relevé!$M$67:$O$67</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517098096"/>
        <c:axId val="-1517100816"/>
      </c:barChart>
      <c:catAx>
        <c:axId val="-1517098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7100816"/>
        <c:crosses val="autoZero"/>
        <c:auto val="1"/>
        <c:lblAlgn val="ctr"/>
        <c:lblOffset val="100"/>
        <c:tickLblSkip val="1"/>
        <c:tickMarkSkip val="1"/>
        <c:noMultiLvlLbl val="0"/>
      </c:catAx>
      <c:valAx>
        <c:axId val="-151710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7098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36950146627572"/>
          <c:y val="5.3639846743294764E-2"/>
          <c:w val="0.71456500488758568"/>
          <c:h val="0.66666666666666663"/>
        </c:manualLayout>
      </c:layout>
      <c:lineChart>
        <c:grouping val="standard"/>
        <c:varyColors val="0"/>
        <c:ser>
          <c:idx val="0"/>
          <c:order val="0"/>
          <c:tx>
            <c:strRef>
              <c:f>'Rapport-auto diagnostique'!$X$244</c:f>
              <c:strCache>
                <c:ptCount val="1"/>
                <c:pt idx="0">
                  <c:v>Sans remplacement</c:v>
                </c:pt>
              </c:strCache>
            </c:strRef>
          </c:tx>
          <c:marker>
            <c:symbol val="none"/>
          </c:marker>
          <c:cat>
            <c:numRef>
              <c:f>'Rapport-auto diagnostique'!$V$245:$V$264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'Rapport-auto diagnostique'!$X$245:$X$264</c:f>
              <c:numCache>
                <c:formatCode>General</c:formatCode>
                <c:ptCount val="20"/>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ser>
        <c:ser>
          <c:idx val="1"/>
          <c:order val="1"/>
          <c:tx>
            <c:strRef>
              <c:f>'Rapport-auto diagnostique'!$W$244</c:f>
              <c:strCache>
                <c:ptCount val="1"/>
                <c:pt idx="0">
                  <c:v>Avec remplacement</c:v>
                </c:pt>
              </c:strCache>
            </c:strRef>
          </c:tx>
          <c:marker>
            <c:symbol val="none"/>
          </c:marker>
          <c:val>
            <c:numRef>
              <c:f>'Rapport-auto diagnostique'!$W$245:$W$264</c:f>
              <c:numCache>
                <c:formatCode>General</c:formatCode>
                <c:ptCount val="20"/>
                <c:pt idx="0" formatCode="0&quot; €&quot;">
                  <c:v>400</c:v>
                </c:pt>
                <c:pt idx="1">
                  <c:v>400</c:v>
                </c:pt>
                <c:pt idx="2">
                  <c:v>400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400</c:v>
                </c:pt>
              </c:numCache>
            </c:numRef>
          </c:val>
          <c:smooth val="0"/>
        </c:ser>
        <c:dLbls>
          <c:showLegendKey val="0"/>
          <c:showVal val="0"/>
          <c:showCatName val="0"/>
          <c:showSerName val="0"/>
          <c:showPercent val="0"/>
          <c:showBubbleSize val="0"/>
        </c:dLbls>
        <c:smooth val="0"/>
        <c:axId val="-1517097008"/>
        <c:axId val="-1515841120"/>
      </c:lineChart>
      <c:catAx>
        <c:axId val="-15170970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Années</a:t>
                </a:r>
              </a:p>
            </c:rich>
          </c:tx>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515841120"/>
        <c:crosses val="autoZero"/>
        <c:auto val="1"/>
        <c:lblAlgn val="ctr"/>
        <c:lblOffset val="100"/>
        <c:noMultiLvlLbl val="0"/>
      </c:catAx>
      <c:valAx>
        <c:axId val="-1515841120"/>
        <c:scaling>
          <c:orientation val="minMax"/>
        </c:scaling>
        <c:delete val="0"/>
        <c:axPos val="l"/>
        <c:majorGridlines/>
        <c:title>
          <c:tx>
            <c:rich>
              <a:bodyPr/>
              <a:lstStyle/>
              <a:p>
                <a:pPr>
                  <a:defRPr sz="1100" b="0" i="0" u="none" strike="noStrike" baseline="0">
                    <a:solidFill>
                      <a:srgbClr val="000000"/>
                    </a:solidFill>
                    <a:latin typeface="Calibri"/>
                    <a:ea typeface="Calibri"/>
                    <a:cs typeface="Calibri"/>
                  </a:defRPr>
                </a:pPr>
                <a:r>
                  <a:rPr lang="fr-FR" sz="1000" b="1" i="0" u="none" strike="noStrike" baseline="0">
                    <a:solidFill>
                      <a:srgbClr val="000000"/>
                    </a:solidFill>
                    <a:latin typeface="Calibri"/>
                  </a:rPr>
                  <a:t>Coût cumulé en  €</a:t>
                </a:r>
              </a:p>
              <a:p>
                <a:pPr>
                  <a:defRPr sz="1100" b="0" i="0" u="none" strike="noStrike" baseline="0">
                    <a:solidFill>
                      <a:srgbClr val="000000"/>
                    </a:solidFill>
                    <a:latin typeface="Calibri"/>
                    <a:ea typeface="Calibri"/>
                    <a:cs typeface="Calibri"/>
                  </a:defRPr>
                </a:pPr>
                <a:r>
                  <a:rPr lang="fr-FR" sz="1000" b="1" i="0" u="none" strike="noStrike" baseline="0">
                    <a:solidFill>
                      <a:srgbClr val="000000"/>
                    </a:solidFill>
                    <a:latin typeface="Calibri"/>
                  </a:rPr>
                  <a:t>(investissement + fonctionnement)</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517097008"/>
        <c:crosses val="autoZero"/>
        <c:crossBetween val="between"/>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électriques de vos veilles</a:t>
            </a:r>
          </a:p>
        </c:rich>
      </c:tx>
      <c:layout>
        <c:manualLayout>
          <c:xMode val="edge"/>
          <c:yMode val="edge"/>
          <c:x val="0.18774679279746712"/>
          <c:y val="2.5889967637540454E-2"/>
        </c:manualLayout>
      </c:layout>
      <c:overlay val="1"/>
    </c:title>
    <c:autoTitleDeleted val="0"/>
    <c:plotArea>
      <c:layout>
        <c:manualLayout>
          <c:layoutTarget val="inner"/>
          <c:xMode val="edge"/>
          <c:yMode val="edge"/>
          <c:x val="0.18132002478868195"/>
          <c:y val="0.20885185468321313"/>
          <c:w val="0.74526509093435189"/>
          <c:h val="0.61849710982658967"/>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C000"/>
              </a:solidFill>
            </c:spPr>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Relevé!$L$47:$M$47</c:f>
              <c:strCache>
                <c:ptCount val="2"/>
                <c:pt idx="0">
                  <c:v>Consommations des veilles</c:v>
                </c:pt>
                <c:pt idx="1">
                  <c:v>Consommations en marche</c:v>
                </c:pt>
              </c:strCache>
            </c:strRef>
          </c:cat>
          <c:val>
            <c:numRef>
              <c:f>Relevé!$L$48:$M$48</c:f>
              <c:numCache>
                <c:formatCode>0.00</c:formatCode>
                <c:ptCount val="2"/>
                <c:pt idx="0">
                  <c:v>0</c:v>
                </c:pt>
                <c:pt idx="1">
                  <c:v>0</c:v>
                </c:pt>
              </c:numCache>
            </c:numRef>
          </c:val>
        </c:ser>
        <c:dLbls>
          <c:showLegendKey val="0"/>
          <c:showVal val="1"/>
          <c:showCatName val="0"/>
          <c:showSerName val="0"/>
          <c:showPercent val="0"/>
          <c:showBubbleSize val="0"/>
        </c:dLbls>
        <c:gapWidth val="150"/>
        <c:axId val="-1515846016"/>
        <c:axId val="-1515843840"/>
      </c:barChart>
      <c:catAx>
        <c:axId val="-151584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5843840"/>
        <c:crosses val="autoZero"/>
        <c:auto val="1"/>
        <c:lblAlgn val="ctr"/>
        <c:lblOffset val="100"/>
        <c:tickLblSkip val="1"/>
        <c:tickMarkSkip val="1"/>
        <c:noMultiLvlLbl val="0"/>
      </c:catAx>
      <c:valAx>
        <c:axId val="-1515843840"/>
        <c:scaling>
          <c:orientation val="minMax"/>
        </c:scaling>
        <c:delete val="0"/>
        <c:axPos val="l"/>
        <c:title>
          <c:tx>
            <c:rich>
              <a:bodyPr rot="0" vert="horz" anchor="ctr" anchorCtr="1"/>
              <a:lstStyle/>
              <a:p>
                <a:pPr>
                  <a:defRPr sz="900"/>
                </a:pPr>
                <a:r>
                  <a:rPr lang="fr-FR" sz="900"/>
                  <a:t>kWh</a:t>
                </a:r>
              </a:p>
            </c:rich>
          </c:tx>
          <c:layout>
            <c:manualLayout>
              <c:xMode val="edge"/>
              <c:yMode val="edge"/>
              <c:x val="2.6601324915019483E-2"/>
              <c:y val="0.46896312718191779"/>
            </c:manualLayout>
          </c:layout>
          <c:overlay val="0"/>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51584601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31E600"/>
              </a:solidFill>
            </c:spPr>
          </c:dPt>
          <c:dPt>
            <c:idx val="1"/>
            <c:invertIfNegative val="0"/>
            <c:bubble3D val="0"/>
            <c:spPr>
              <a:solidFill>
                <a:srgbClr val="FFC000"/>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Relevé!$J$116:$J$117</c:f>
              <c:strCache>
                <c:ptCount val="2"/>
                <c:pt idx="0">
                  <c:v>Température de consigne optimale </c:v>
                </c:pt>
                <c:pt idx="1">
                  <c:v>Votre température de consigne</c:v>
                </c:pt>
              </c:strCache>
            </c:strRef>
          </c:cat>
          <c:val>
            <c:numRef>
              <c:f>Relevé!$K$116:$K$117</c:f>
              <c:numCache>
                <c:formatCode>0.0" °C"</c:formatCode>
                <c:ptCount val="2"/>
                <c:pt idx="0">
                  <c:v>55</c:v>
                </c:pt>
                <c:pt idx="1">
                  <c:v>0</c:v>
                </c:pt>
              </c:numCache>
            </c:numRef>
          </c:val>
        </c:ser>
        <c:dLbls>
          <c:showLegendKey val="0"/>
          <c:showVal val="1"/>
          <c:showCatName val="0"/>
          <c:showSerName val="0"/>
          <c:showPercent val="0"/>
          <c:showBubbleSize val="0"/>
        </c:dLbls>
        <c:gapWidth val="150"/>
        <c:axId val="-1515841664"/>
        <c:axId val="-1515842208"/>
      </c:barChart>
      <c:catAx>
        <c:axId val="-1515841664"/>
        <c:scaling>
          <c:orientation val="minMax"/>
        </c:scaling>
        <c:delete val="0"/>
        <c:axPos val="l"/>
        <c:numFmt formatCode="General" sourceLinked="0"/>
        <c:majorTickMark val="out"/>
        <c:minorTickMark val="none"/>
        <c:tickLblPos val="nextTo"/>
        <c:crossAx val="-1515842208"/>
        <c:crosses val="autoZero"/>
        <c:auto val="1"/>
        <c:lblAlgn val="ctr"/>
        <c:lblOffset val="100"/>
        <c:noMultiLvlLbl val="0"/>
      </c:catAx>
      <c:valAx>
        <c:axId val="-1515842208"/>
        <c:scaling>
          <c:orientation val="minMax"/>
        </c:scaling>
        <c:delete val="1"/>
        <c:axPos val="b"/>
        <c:numFmt formatCode="0.0&quot; °C&quot;" sourceLinked="1"/>
        <c:majorTickMark val="out"/>
        <c:minorTickMark val="none"/>
        <c:tickLblPos val="none"/>
        <c:crossAx val="-1515841664"/>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Total de vos consommations d'eau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32022058463396474"/>
          <c:y val="2.898551827209794E-2"/>
        </c:manualLayout>
      </c:layout>
      <c:overlay val="1"/>
    </c:title>
    <c:autoTitleDeleted val="0"/>
    <c:plotArea>
      <c:layout>
        <c:manualLayout>
          <c:layoutTarget val="inner"/>
          <c:xMode val="edge"/>
          <c:yMode val="edge"/>
          <c:x val="0.21858680227169816"/>
          <c:y val="0.18313598202137094"/>
          <c:w val="0.70370590320371895"/>
          <c:h val="0.71689441093020312"/>
        </c:manualLayout>
      </c:layout>
      <c:barChart>
        <c:barDir val="bar"/>
        <c:grouping val="clustered"/>
        <c:varyColors val="0"/>
        <c:ser>
          <c:idx val="1"/>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cat>
            <c:strRef>
              <c:f>Relevé!$R$139:$T$139</c:f>
              <c:strCache>
                <c:ptCount val="3"/>
                <c:pt idx="0">
                  <c:v>Conso Gaspi</c:v>
                </c:pt>
                <c:pt idx="1">
                  <c:v>Conso Eco</c:v>
                </c:pt>
                <c:pt idx="2">
                  <c:v>Vos consommations</c:v>
                </c:pt>
              </c:strCache>
            </c:strRef>
          </c:cat>
          <c:val>
            <c:numRef>
              <c:f>Relevé!$R$140:$T$140</c:f>
              <c:numCache>
                <c:formatCode>0.0</c:formatCode>
                <c:ptCount val="3"/>
                <c:pt idx="0">
                  <c:v>0</c:v>
                </c:pt>
                <c:pt idx="1">
                  <c:v>0</c:v>
                </c:pt>
                <c:pt idx="2">
                  <c:v>0</c:v>
                </c:pt>
              </c:numCache>
            </c:numRef>
          </c:val>
        </c:ser>
        <c:dLbls>
          <c:showLegendKey val="0"/>
          <c:showVal val="0"/>
          <c:showCatName val="0"/>
          <c:showSerName val="0"/>
          <c:showPercent val="0"/>
          <c:showBubbleSize val="0"/>
        </c:dLbls>
        <c:gapWidth val="150"/>
        <c:axId val="-1515839488"/>
        <c:axId val="-1515838944"/>
      </c:barChart>
      <c:catAx>
        <c:axId val="-1515839488"/>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515838944"/>
        <c:crosses val="autoZero"/>
        <c:auto val="1"/>
        <c:lblAlgn val="ctr"/>
        <c:lblOffset val="100"/>
        <c:noMultiLvlLbl val="0"/>
      </c:catAx>
      <c:valAx>
        <c:axId val="-1515838944"/>
        <c:scaling>
          <c:orientation val="minMax"/>
        </c:scaling>
        <c:delete val="0"/>
        <c:axPos val="b"/>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5158394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d'eau par catégorie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22452846899247095"/>
          <c:y val="3.7267092896135667E-2"/>
        </c:manualLayout>
      </c:layout>
      <c:overlay val="1"/>
    </c:title>
    <c:autoTitleDeleted val="0"/>
    <c:plotArea>
      <c:layout>
        <c:manualLayout>
          <c:layoutTarget val="inner"/>
          <c:xMode val="edge"/>
          <c:yMode val="edge"/>
          <c:x val="5.202500193552894E-2"/>
          <c:y val="0.17485439587042789"/>
          <c:w val="0.91416700305572629"/>
          <c:h val="0.63015624431987549"/>
        </c:manualLayout>
      </c:layout>
      <c:barChart>
        <c:barDir val="col"/>
        <c:grouping val="clustered"/>
        <c:varyColors val="0"/>
        <c:ser>
          <c:idx val="1"/>
          <c:order val="0"/>
          <c:tx>
            <c:strRef>
              <c:f>Relevé!$T$131</c:f>
              <c:strCache>
                <c:ptCount val="1"/>
                <c:pt idx="0">
                  <c:v>Somme de vos conso par point de puisage</c:v>
                </c:pt>
              </c:strCache>
            </c:strRef>
          </c:tx>
          <c:spPr>
            <a:solidFill>
              <a:srgbClr val="FFC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Relevé!$T$133:$T$138</c:f>
              <c:numCache>
                <c:formatCode>0.00</c:formatCode>
                <c:ptCount val="6"/>
                <c:pt idx="0">
                  <c:v>0</c:v>
                </c:pt>
                <c:pt idx="1">
                  <c:v>0</c:v>
                </c:pt>
                <c:pt idx="2">
                  <c:v>0</c:v>
                </c:pt>
                <c:pt idx="3">
                  <c:v>0</c:v>
                </c:pt>
                <c:pt idx="4">
                  <c:v>0</c:v>
                </c:pt>
                <c:pt idx="5">
                  <c:v>0</c:v>
                </c:pt>
              </c:numCache>
            </c:numRef>
          </c:val>
        </c:ser>
        <c:ser>
          <c:idx val="0"/>
          <c:order val="1"/>
          <c:tx>
            <c:strRef>
              <c:f>Relevé!$R$131</c:f>
              <c:strCache>
                <c:ptCount val="1"/>
                <c:pt idx="0">
                  <c:v>Somme conso gaspi</c:v>
                </c:pt>
              </c:strCache>
            </c:strRef>
          </c:tx>
          <c:spPr>
            <a:solidFill>
              <a:srgbClr val="FF0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Relevé!$R$133:$R$138</c:f>
              <c:numCache>
                <c:formatCode>0.00</c:formatCode>
                <c:ptCount val="6"/>
                <c:pt idx="0">
                  <c:v>0</c:v>
                </c:pt>
                <c:pt idx="1">
                  <c:v>0</c:v>
                </c:pt>
                <c:pt idx="2">
                  <c:v>0</c:v>
                </c:pt>
                <c:pt idx="3">
                  <c:v>0</c:v>
                </c:pt>
                <c:pt idx="4">
                  <c:v>0</c:v>
                </c:pt>
                <c:pt idx="5">
                  <c:v>0</c:v>
                </c:pt>
              </c:numCache>
            </c:numRef>
          </c:val>
        </c:ser>
        <c:ser>
          <c:idx val="2"/>
          <c:order val="2"/>
          <c:tx>
            <c:strRef>
              <c:f>Relevé!$S$131</c:f>
              <c:strCache>
                <c:ptCount val="1"/>
                <c:pt idx="0">
                  <c:v>Somme conso éco</c:v>
                </c:pt>
              </c:strCache>
            </c:strRef>
          </c:tx>
          <c:spPr>
            <a:solidFill>
              <a:srgbClr val="31E6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Relevé!$S$133:$S$138</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15189024"/>
        <c:axId val="-1515190656"/>
      </c:barChart>
      <c:catAx>
        <c:axId val="-1515189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515190656"/>
        <c:crosses val="autoZero"/>
        <c:auto val="1"/>
        <c:lblAlgn val="ctr"/>
        <c:lblOffset val="100"/>
        <c:noMultiLvlLbl val="0"/>
      </c:catAx>
      <c:valAx>
        <c:axId val="-151519065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515189024"/>
        <c:crosses val="autoZero"/>
        <c:crossBetween val="between"/>
      </c:valAx>
    </c:plotArea>
    <c:legend>
      <c:legendPos val="b"/>
      <c:layout>
        <c:manualLayout>
          <c:xMode val="edge"/>
          <c:yMode val="edge"/>
          <c:x val="7.6797847821469867E-2"/>
          <c:y val="0.91632487767283921"/>
          <c:w val="0.82983181865695632"/>
          <c:h val="6.0427446569178853E-2"/>
        </c:manualLayout>
      </c:layout>
      <c:overlay val="0"/>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r>
              <a:rPr lang="fr-FR" sz="1400" i="1">
                <a:latin typeface="Comic Sans MS" panose="030F0702030302020204" pitchFamily="66" charset="0"/>
              </a:rPr>
              <a:t>Consommation annuelle en kWh/an</a:t>
            </a:r>
          </a:p>
        </c:rich>
      </c:tx>
      <c:layout/>
      <c:overlay val="0"/>
      <c:spPr>
        <a:noFill/>
        <a:ln>
          <a:noFill/>
        </a:ln>
        <a:effectLst/>
      </c:spPr>
      <c:txPr>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endParaRPr lang="fr-FR"/>
        </a:p>
      </c:txPr>
    </c:title>
    <c:autoTitleDeleted val="0"/>
    <c:plotArea>
      <c:layout>
        <c:manualLayout>
          <c:layoutTarget val="inner"/>
          <c:xMode val="edge"/>
          <c:yMode val="edge"/>
          <c:x val="0.19710416426601537"/>
          <c:y val="0.13812947553700403"/>
          <c:w val="0.76720495020716195"/>
          <c:h val="0.77089027045219582"/>
        </c:manualLayout>
      </c:layout>
      <c:barChart>
        <c:barDir val="bar"/>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Relevé!$O$146:$O$153</c:f>
              <c:strCache>
                <c:ptCount val="8"/>
                <c:pt idx="0">
                  <c:v>Lave-linge</c:v>
                </c:pt>
                <c:pt idx="1">
                  <c:v>Lave-linge</c:v>
                </c:pt>
                <c:pt idx="2">
                  <c:v>Lave-linge</c:v>
                </c:pt>
                <c:pt idx="3">
                  <c:v>Lave-linge</c:v>
                </c:pt>
                <c:pt idx="4">
                  <c:v>Lave-linge</c:v>
                </c:pt>
                <c:pt idx="5">
                  <c:v>Lave-linge</c:v>
                </c:pt>
                <c:pt idx="6">
                  <c:v>Lave-linge</c:v>
                </c:pt>
                <c:pt idx="7">
                  <c:v>Lave-linge</c:v>
                </c:pt>
              </c:strCache>
            </c:strRef>
          </c:cat>
          <c:val>
            <c:numRef>
              <c:f>Relevé!$N$146:$N$153</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axId val="-1515187936"/>
        <c:axId val="-1515187392"/>
      </c:barChart>
      <c:catAx>
        <c:axId val="-1515187936"/>
        <c:scaling>
          <c:orientation val="minMax"/>
        </c:scaling>
        <c:delete val="0"/>
        <c:axPos val="l"/>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515187392"/>
        <c:crosses val="autoZero"/>
        <c:auto val="1"/>
        <c:lblAlgn val="ctr"/>
        <c:lblOffset val="100"/>
        <c:noMultiLvlLbl val="0"/>
      </c:catAx>
      <c:valAx>
        <c:axId val="-151518739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515187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100" b="1" i="1">
                <a:latin typeface="Comic Sans MS" panose="030F0702030302020204" pitchFamily="66" charset="0"/>
              </a:rPr>
              <a:t>Consommations</a:t>
            </a:r>
            <a:r>
              <a:rPr lang="fr-FR" sz="1100" b="1" i="1" baseline="0">
                <a:latin typeface="Comic Sans MS" panose="030F0702030302020204" pitchFamily="66" charset="0"/>
              </a:rPr>
              <a:t> électriques de vos éclairages</a:t>
            </a:r>
            <a:endParaRPr lang="fr-FR" sz="1100" b="1" i="1">
              <a:latin typeface="Comic Sans MS" panose="030F0702030302020204" pitchFamily="66" charset="0"/>
            </a:endParaRPr>
          </a:p>
        </c:rich>
      </c:tx>
      <c:layout>
        <c:manualLayout>
          <c:xMode val="edge"/>
          <c:yMode val="edge"/>
          <c:x val="0.19315492608516974"/>
          <c:y val="4.2838012720978369E-2"/>
        </c:manualLayout>
      </c:layout>
      <c:overlay val="0"/>
    </c:title>
    <c:autoTitleDeleted val="0"/>
    <c:plotArea>
      <c:layout>
        <c:manualLayout>
          <c:layoutTarget val="inner"/>
          <c:xMode val="edge"/>
          <c:yMode val="edge"/>
          <c:x val="0.14604734221306448"/>
          <c:y val="0.21472581985322639"/>
          <c:w val="0.76957323325238558"/>
          <c:h val="0.56578620854211403"/>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Lbls>
            <c:spPr>
              <a:noFill/>
              <a:ln>
                <a:noFill/>
              </a:ln>
              <a:effectLst/>
            </c:spPr>
            <c:txPr>
              <a:bodyPr/>
              <a:lstStyle/>
              <a:p>
                <a:pPr>
                  <a:defRPr sz="11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Relevé!$K$87:$L$87</c:f>
              <c:strCache>
                <c:ptCount val="2"/>
                <c:pt idx="0">
                  <c:v>Consommation avant remplacement </c:v>
                </c:pt>
                <c:pt idx="1">
                  <c:v>Consommation après remplacement </c:v>
                </c:pt>
              </c:strCache>
            </c:strRef>
          </c:cat>
          <c:val>
            <c:numRef>
              <c:f>Relevé!$K$109:$L$109</c:f>
              <c:numCache>
                <c:formatCode>0.00</c:formatCode>
                <c:ptCount val="2"/>
                <c:pt idx="0" formatCode="General">
                  <c:v>0</c:v>
                </c:pt>
                <c:pt idx="1">
                  <c:v>0</c:v>
                </c:pt>
              </c:numCache>
            </c:numRef>
          </c:val>
          <c:extLst/>
        </c:ser>
        <c:dLbls>
          <c:showLegendKey val="0"/>
          <c:showVal val="1"/>
          <c:showCatName val="0"/>
          <c:showSerName val="0"/>
          <c:showPercent val="0"/>
          <c:showBubbleSize val="0"/>
        </c:dLbls>
        <c:gapWidth val="150"/>
        <c:axId val="-1601288352"/>
        <c:axId val="-1601284000"/>
      </c:barChart>
      <c:catAx>
        <c:axId val="-1601288352"/>
        <c:scaling>
          <c:orientation val="minMax"/>
        </c:scaling>
        <c:delete val="0"/>
        <c:axPos val="b"/>
        <c:numFmt formatCode="General" sourceLinked="1"/>
        <c:majorTickMark val="out"/>
        <c:minorTickMark val="none"/>
        <c:tickLblPos val="nextTo"/>
        <c:txPr>
          <a:bodyPr/>
          <a:lstStyle/>
          <a:p>
            <a:pPr>
              <a:defRPr sz="1100"/>
            </a:pPr>
            <a:endParaRPr lang="fr-FR"/>
          </a:p>
        </c:txPr>
        <c:crossAx val="-1601284000"/>
        <c:crossesAt val="0"/>
        <c:auto val="1"/>
        <c:lblAlgn val="ctr"/>
        <c:lblOffset val="100"/>
        <c:tickLblSkip val="1"/>
        <c:tickMarkSkip val="1"/>
        <c:noMultiLvlLbl val="0"/>
      </c:catAx>
      <c:valAx>
        <c:axId val="-1601284000"/>
        <c:scaling>
          <c:orientation val="minMax"/>
          <c:min val="0"/>
        </c:scaling>
        <c:delete val="0"/>
        <c:axPos val="l"/>
        <c:title>
          <c:tx>
            <c:rich>
              <a:bodyPr rot="0" vert="horz"/>
              <a:lstStyle/>
              <a:p>
                <a:pPr>
                  <a:defRPr sz="1100"/>
                </a:pPr>
                <a:r>
                  <a:rPr lang="en-US" sz="1100"/>
                  <a:t>kWh</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6012883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06" footer="0.4921259845000010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Lave-linge en kWh/an</a:t>
            </a:r>
          </a:p>
        </c:rich>
      </c:tx>
      <c:layout>
        <c:manualLayout>
          <c:xMode val="edge"/>
          <c:yMode val="edge"/>
          <c:x val="1.2180277093435826E-3"/>
          <c:y val="0"/>
        </c:manualLayout>
      </c:layout>
      <c:overlay val="1"/>
    </c:title>
    <c:autoTitleDeleted val="0"/>
    <c:plotArea>
      <c:layout>
        <c:manualLayout>
          <c:layoutTarget val="inner"/>
          <c:xMode val="edge"/>
          <c:yMode val="edge"/>
          <c:x val="0.21124631819945056"/>
          <c:y val="0.19459932084120371"/>
          <c:w val="0.7308852936269401"/>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Relevé!$M$63:$O$63</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601281280"/>
        <c:axId val="-1601287808"/>
      </c:barChart>
      <c:catAx>
        <c:axId val="-1601281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601287808"/>
        <c:crosses val="autoZero"/>
        <c:auto val="1"/>
        <c:lblAlgn val="ctr"/>
        <c:lblOffset val="100"/>
        <c:tickLblSkip val="1"/>
        <c:tickMarkSkip val="1"/>
        <c:noMultiLvlLbl val="0"/>
      </c:catAx>
      <c:valAx>
        <c:axId val="-16012878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fr-FR"/>
          </a:p>
        </c:txPr>
        <c:crossAx val="-160128128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Sèche-linge en kWh/an</a:t>
            </a:r>
          </a:p>
        </c:rich>
      </c:tx>
      <c:layout>
        <c:manualLayout>
          <c:xMode val="edge"/>
          <c:yMode val="edge"/>
          <c:x val="1.1991435588110811E-3"/>
          <c:y val="0"/>
        </c:manualLayout>
      </c:layout>
      <c:overlay val="1"/>
    </c:title>
    <c:autoTitleDeleted val="0"/>
    <c:plotArea>
      <c:layout>
        <c:manualLayout>
          <c:layoutTarget val="inner"/>
          <c:xMode val="edge"/>
          <c:yMode val="edge"/>
          <c:x val="0.18277805281987419"/>
          <c:y val="0.19459932084120371"/>
          <c:w val="0.75935359600661057"/>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Relevé!$M$64:$O$64</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601285088"/>
        <c:axId val="-1601286720"/>
      </c:barChart>
      <c:catAx>
        <c:axId val="-1601285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601286720"/>
        <c:crosses val="autoZero"/>
        <c:auto val="1"/>
        <c:lblAlgn val="ctr"/>
        <c:lblOffset val="100"/>
        <c:tickLblSkip val="1"/>
        <c:tickMarkSkip val="1"/>
        <c:noMultiLvlLbl val="0"/>
      </c:catAx>
      <c:valAx>
        <c:axId val="-1601286720"/>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60128508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Lave-vaisselle en kWh/an</a:t>
            </a:r>
          </a:p>
        </c:rich>
      </c:tx>
      <c:layout>
        <c:manualLayout>
          <c:xMode val="edge"/>
          <c:yMode val="edge"/>
          <c:x val="2.0937427217339086E-4"/>
          <c:y val="0"/>
        </c:manualLayout>
      </c:layout>
      <c:overlay val="1"/>
    </c:title>
    <c:autoTitleDeleted val="0"/>
    <c:plotArea>
      <c:layout>
        <c:manualLayout>
          <c:layoutTarget val="inner"/>
          <c:xMode val="edge"/>
          <c:yMode val="edge"/>
          <c:x val="0.18496139961092781"/>
          <c:y val="0.19459932084120371"/>
          <c:w val="0.75907367458185748"/>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Relevé!$M$65:$O$65</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516263536"/>
        <c:axId val="-1516267888"/>
      </c:barChart>
      <c:catAx>
        <c:axId val="-1516263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7888"/>
        <c:crosses val="autoZero"/>
        <c:auto val="1"/>
        <c:lblAlgn val="ctr"/>
        <c:lblOffset val="100"/>
        <c:tickLblSkip val="1"/>
        <c:tickMarkSkip val="1"/>
        <c:noMultiLvlLbl val="0"/>
      </c:catAx>
      <c:valAx>
        <c:axId val="-151626788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35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réfrigérateur(s)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265970126759085"/>
          <c:y val="0.19459932084120371"/>
          <c:w val="0.76137529130107007"/>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Relevé!$M$66:$O$66</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516270064"/>
        <c:axId val="-1516265712"/>
      </c:barChart>
      <c:catAx>
        <c:axId val="-1516270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5712"/>
        <c:crosses val="autoZero"/>
        <c:auto val="1"/>
        <c:lblAlgn val="ctr"/>
        <c:lblOffset val="100"/>
        <c:tickLblSkip val="1"/>
        <c:tickMarkSkip val="1"/>
        <c:noMultiLvlLbl val="0"/>
      </c:catAx>
      <c:valAx>
        <c:axId val="-1516265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700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Congélateur(s)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809595043279104"/>
          <c:y val="0.19459932084120371"/>
          <c:w val="0.75593907551950879"/>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Relevé!$M$62:$O$62</c:f>
              <c:strCache>
                <c:ptCount val="3"/>
                <c:pt idx="0">
                  <c:v>Conso gaspi</c:v>
                </c:pt>
                <c:pt idx="1">
                  <c:v>Conso éco</c:v>
                </c:pt>
                <c:pt idx="2">
                  <c:v>Vos consommations</c:v>
                </c:pt>
              </c:strCache>
            </c:strRef>
          </c:cat>
          <c:val>
            <c:numRef>
              <c:f>Relevé!$M$67:$O$67</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516265168"/>
        <c:axId val="-1516264080"/>
      </c:barChart>
      <c:catAx>
        <c:axId val="-1516265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4080"/>
        <c:crosses val="autoZero"/>
        <c:auto val="1"/>
        <c:lblAlgn val="ctr"/>
        <c:lblOffset val="100"/>
        <c:tickLblSkip val="1"/>
        <c:tickMarkSkip val="1"/>
        <c:noMultiLvlLbl val="0"/>
      </c:catAx>
      <c:valAx>
        <c:axId val="-151626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516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électriques de vos veilles</a:t>
            </a:r>
          </a:p>
        </c:rich>
      </c:tx>
      <c:layout>
        <c:manualLayout>
          <c:xMode val="edge"/>
          <c:yMode val="edge"/>
          <c:x val="0.18774679279746712"/>
          <c:y val="2.5889967637540454E-2"/>
        </c:manualLayout>
      </c:layout>
      <c:overlay val="1"/>
    </c:title>
    <c:autoTitleDeleted val="0"/>
    <c:plotArea>
      <c:layout>
        <c:manualLayout>
          <c:layoutTarget val="inner"/>
          <c:xMode val="edge"/>
          <c:yMode val="edge"/>
          <c:x val="0.18132002478868195"/>
          <c:y val="0.20885185468321313"/>
          <c:w val="0.74526509093435189"/>
          <c:h val="0.61849710982658967"/>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C000"/>
              </a:solidFill>
            </c:spPr>
          </c:dPt>
          <c:dLbls>
            <c:spPr>
              <a:noFill/>
              <a:ln w="25400">
                <a:noFill/>
              </a:ln>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Relevé!$L$47:$M$47</c:f>
              <c:strCache>
                <c:ptCount val="2"/>
                <c:pt idx="0">
                  <c:v>Consommations des veilles</c:v>
                </c:pt>
                <c:pt idx="1">
                  <c:v>Consommations en marche</c:v>
                </c:pt>
              </c:strCache>
            </c:strRef>
          </c:cat>
          <c:val>
            <c:numRef>
              <c:f>Relevé!$L$48:$M$48</c:f>
              <c:numCache>
                <c:formatCode>0.00</c:formatCode>
                <c:ptCount val="2"/>
                <c:pt idx="0">
                  <c:v>0</c:v>
                </c:pt>
                <c:pt idx="1">
                  <c:v>0</c:v>
                </c:pt>
              </c:numCache>
            </c:numRef>
          </c:val>
        </c:ser>
        <c:dLbls>
          <c:showLegendKey val="0"/>
          <c:showVal val="1"/>
          <c:showCatName val="0"/>
          <c:showSerName val="0"/>
          <c:showPercent val="0"/>
          <c:showBubbleSize val="0"/>
        </c:dLbls>
        <c:gapWidth val="150"/>
        <c:axId val="-1516269520"/>
        <c:axId val="-1516268976"/>
      </c:barChart>
      <c:catAx>
        <c:axId val="-151626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8976"/>
        <c:crosses val="autoZero"/>
        <c:auto val="1"/>
        <c:lblAlgn val="ctr"/>
        <c:lblOffset val="100"/>
        <c:tickLblSkip val="1"/>
        <c:tickMarkSkip val="1"/>
        <c:noMultiLvlLbl val="0"/>
      </c:catAx>
      <c:valAx>
        <c:axId val="-1516268976"/>
        <c:scaling>
          <c:orientation val="minMax"/>
        </c:scaling>
        <c:delete val="0"/>
        <c:axPos val="l"/>
        <c:title>
          <c:tx>
            <c:rich>
              <a:bodyPr rot="0" vert="horz" anchor="ctr" anchorCtr="1"/>
              <a:lstStyle/>
              <a:p>
                <a:pPr>
                  <a:defRPr sz="1100"/>
                </a:pPr>
                <a:r>
                  <a:rPr lang="fr-FR" sz="1100"/>
                  <a:t>kWh</a:t>
                </a:r>
              </a:p>
            </c:rich>
          </c:tx>
          <c:layout>
            <c:manualLayout>
              <c:xMode val="edge"/>
              <c:yMode val="edge"/>
              <c:x val="2.6601324915019483E-2"/>
              <c:y val="0.46896312718191779"/>
            </c:manualLayout>
          </c:layout>
          <c:overlay val="0"/>
        </c:title>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516269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31E600"/>
              </a:solidFill>
            </c:spPr>
          </c:dPt>
          <c:dPt>
            <c:idx val="1"/>
            <c:invertIfNegative val="0"/>
            <c:bubble3D val="0"/>
            <c:spPr>
              <a:solidFill>
                <a:srgbClr val="FFC000"/>
              </a:solidFill>
            </c:spPr>
          </c:dPt>
          <c:dLbls>
            <c:numFmt formatCode="#,##0.0" sourceLinked="0"/>
            <c:spPr>
              <a:noFill/>
              <a:ln>
                <a:noFill/>
              </a:ln>
              <a:effectLst/>
            </c:spPr>
            <c:txPr>
              <a:bodyPr wrap="square" lIns="38100" tIns="19050" rIns="38100" bIns="19050" anchor="ctr">
                <a:spAutoFit/>
              </a:bodyPr>
              <a:lstStyle/>
              <a:p>
                <a:pPr>
                  <a:defRPr sz="11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Relevé!$J$116:$J$117</c:f>
              <c:strCache>
                <c:ptCount val="2"/>
                <c:pt idx="0">
                  <c:v>Température de consigne optimale </c:v>
                </c:pt>
                <c:pt idx="1">
                  <c:v>Votre température de consigne</c:v>
                </c:pt>
              </c:strCache>
            </c:strRef>
          </c:cat>
          <c:val>
            <c:numRef>
              <c:f>Relevé!$K$116:$K$117</c:f>
              <c:numCache>
                <c:formatCode>0.0" °C"</c:formatCode>
                <c:ptCount val="2"/>
                <c:pt idx="0">
                  <c:v>55</c:v>
                </c:pt>
                <c:pt idx="1">
                  <c:v>0</c:v>
                </c:pt>
              </c:numCache>
            </c:numRef>
          </c:val>
        </c:ser>
        <c:dLbls>
          <c:showLegendKey val="0"/>
          <c:showVal val="1"/>
          <c:showCatName val="0"/>
          <c:showSerName val="0"/>
          <c:showPercent val="0"/>
          <c:showBubbleSize val="0"/>
        </c:dLbls>
        <c:gapWidth val="150"/>
        <c:axId val="-1514073520"/>
        <c:axId val="-1514074064"/>
      </c:barChart>
      <c:catAx>
        <c:axId val="-1514073520"/>
        <c:scaling>
          <c:orientation val="minMax"/>
        </c:scaling>
        <c:delete val="0"/>
        <c:axPos val="l"/>
        <c:numFmt formatCode="General" sourceLinked="0"/>
        <c:majorTickMark val="out"/>
        <c:minorTickMark val="none"/>
        <c:tickLblPos val="nextTo"/>
        <c:txPr>
          <a:bodyPr/>
          <a:lstStyle/>
          <a:p>
            <a:pPr>
              <a:defRPr sz="1100"/>
            </a:pPr>
            <a:endParaRPr lang="fr-FR"/>
          </a:p>
        </c:txPr>
        <c:crossAx val="-1514074064"/>
        <c:crosses val="autoZero"/>
        <c:auto val="1"/>
        <c:lblAlgn val="ctr"/>
        <c:lblOffset val="100"/>
        <c:noMultiLvlLbl val="0"/>
      </c:catAx>
      <c:valAx>
        <c:axId val="-1514074064"/>
        <c:scaling>
          <c:orientation val="minMax"/>
        </c:scaling>
        <c:delete val="1"/>
        <c:axPos val="b"/>
        <c:numFmt formatCode="0.0&quot; °C&quot;" sourceLinked="1"/>
        <c:majorTickMark val="out"/>
        <c:minorTickMark val="none"/>
        <c:tickLblPos val="none"/>
        <c:crossAx val="-151407352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Total de vos consommations d'eau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32022058463396474"/>
          <c:y val="2.898551827209794E-2"/>
        </c:manualLayout>
      </c:layout>
      <c:overlay val="1"/>
    </c:title>
    <c:autoTitleDeleted val="0"/>
    <c:plotArea>
      <c:layout>
        <c:manualLayout>
          <c:layoutTarget val="inner"/>
          <c:xMode val="edge"/>
          <c:yMode val="edge"/>
          <c:x val="0.21858680227169816"/>
          <c:y val="0.18313598202137094"/>
          <c:w val="0.70370590320371895"/>
          <c:h val="0.71689441093020312"/>
        </c:manualLayout>
      </c:layout>
      <c:barChart>
        <c:barDir val="bar"/>
        <c:grouping val="clustered"/>
        <c:varyColors val="0"/>
        <c:ser>
          <c:idx val="1"/>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cat>
            <c:strRef>
              <c:f>Relevé!$R$139:$T$139</c:f>
              <c:strCache>
                <c:ptCount val="3"/>
                <c:pt idx="0">
                  <c:v>Conso Gaspi</c:v>
                </c:pt>
                <c:pt idx="1">
                  <c:v>Conso Eco</c:v>
                </c:pt>
                <c:pt idx="2">
                  <c:v>Vos consommations</c:v>
                </c:pt>
              </c:strCache>
            </c:strRef>
          </c:cat>
          <c:val>
            <c:numRef>
              <c:f>Relevé!$R$140:$T$140</c:f>
              <c:numCache>
                <c:formatCode>0.0</c:formatCode>
                <c:ptCount val="3"/>
                <c:pt idx="0">
                  <c:v>0</c:v>
                </c:pt>
                <c:pt idx="1">
                  <c:v>0</c:v>
                </c:pt>
                <c:pt idx="2">
                  <c:v>0</c:v>
                </c:pt>
              </c:numCache>
            </c:numRef>
          </c:val>
        </c:ser>
        <c:dLbls>
          <c:showLegendKey val="0"/>
          <c:showVal val="0"/>
          <c:showCatName val="0"/>
          <c:showSerName val="0"/>
          <c:showPercent val="0"/>
          <c:showBubbleSize val="0"/>
        </c:dLbls>
        <c:gapWidth val="150"/>
        <c:axId val="-1514071344"/>
        <c:axId val="-1514075696"/>
      </c:barChart>
      <c:catAx>
        <c:axId val="-1514071344"/>
        <c:scaling>
          <c:orientation val="minMax"/>
        </c:scaling>
        <c:delete val="0"/>
        <c:axPos val="l"/>
        <c:numFmt formatCode="General"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514075696"/>
        <c:crosses val="autoZero"/>
        <c:auto val="1"/>
        <c:lblAlgn val="ctr"/>
        <c:lblOffset val="100"/>
        <c:noMultiLvlLbl val="0"/>
      </c:catAx>
      <c:valAx>
        <c:axId val="-1514075696"/>
        <c:scaling>
          <c:orientation val="minMax"/>
        </c:scaling>
        <c:delete val="0"/>
        <c:axPos val="b"/>
        <c:majorGridlines/>
        <c:numFmt formatCode="0" sourceLinked="0"/>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514071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d'eau par catégorie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22452846899247095"/>
          <c:y val="3.7267092896135667E-2"/>
        </c:manualLayout>
      </c:layout>
      <c:overlay val="1"/>
    </c:title>
    <c:autoTitleDeleted val="0"/>
    <c:plotArea>
      <c:layout>
        <c:manualLayout>
          <c:layoutTarget val="inner"/>
          <c:xMode val="edge"/>
          <c:yMode val="edge"/>
          <c:x val="5.202500193552894E-2"/>
          <c:y val="0.17485439587042789"/>
          <c:w val="0.90192672440533483"/>
          <c:h val="0.60715770201749308"/>
        </c:manualLayout>
      </c:layout>
      <c:barChart>
        <c:barDir val="col"/>
        <c:grouping val="clustered"/>
        <c:varyColors val="0"/>
        <c:ser>
          <c:idx val="1"/>
          <c:order val="0"/>
          <c:tx>
            <c:strRef>
              <c:f>Relevé!$T$131</c:f>
              <c:strCache>
                <c:ptCount val="1"/>
                <c:pt idx="0">
                  <c:v>Somme de vos conso par point de puisage</c:v>
                </c:pt>
              </c:strCache>
            </c:strRef>
          </c:tx>
          <c:spPr>
            <a:solidFill>
              <a:srgbClr val="FFC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Relevé!$T$133:$T$138</c:f>
              <c:numCache>
                <c:formatCode>0.00</c:formatCode>
                <c:ptCount val="6"/>
                <c:pt idx="0">
                  <c:v>0</c:v>
                </c:pt>
                <c:pt idx="1">
                  <c:v>0</c:v>
                </c:pt>
                <c:pt idx="2">
                  <c:v>0</c:v>
                </c:pt>
                <c:pt idx="3">
                  <c:v>0</c:v>
                </c:pt>
                <c:pt idx="4">
                  <c:v>0</c:v>
                </c:pt>
                <c:pt idx="5">
                  <c:v>0</c:v>
                </c:pt>
              </c:numCache>
            </c:numRef>
          </c:val>
        </c:ser>
        <c:ser>
          <c:idx val="0"/>
          <c:order val="1"/>
          <c:tx>
            <c:strRef>
              <c:f>Relevé!$R$131</c:f>
              <c:strCache>
                <c:ptCount val="1"/>
                <c:pt idx="0">
                  <c:v>Somme conso gaspi</c:v>
                </c:pt>
              </c:strCache>
            </c:strRef>
          </c:tx>
          <c:spPr>
            <a:solidFill>
              <a:srgbClr val="FF0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Relevé!$R$133:$R$138</c:f>
              <c:numCache>
                <c:formatCode>0.00</c:formatCode>
                <c:ptCount val="6"/>
                <c:pt idx="0">
                  <c:v>0</c:v>
                </c:pt>
                <c:pt idx="1">
                  <c:v>0</c:v>
                </c:pt>
                <c:pt idx="2">
                  <c:v>0</c:v>
                </c:pt>
                <c:pt idx="3">
                  <c:v>0</c:v>
                </c:pt>
                <c:pt idx="4">
                  <c:v>0</c:v>
                </c:pt>
                <c:pt idx="5">
                  <c:v>0</c:v>
                </c:pt>
              </c:numCache>
            </c:numRef>
          </c:val>
        </c:ser>
        <c:ser>
          <c:idx val="2"/>
          <c:order val="2"/>
          <c:tx>
            <c:strRef>
              <c:f>Relevé!$S$131</c:f>
              <c:strCache>
                <c:ptCount val="1"/>
                <c:pt idx="0">
                  <c:v>Somme conso éco</c:v>
                </c:pt>
              </c:strCache>
            </c:strRef>
          </c:tx>
          <c:spPr>
            <a:solidFill>
              <a:srgbClr val="31E6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Relevé!$S$133:$S$138</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14077872"/>
        <c:axId val="-1514076240"/>
      </c:barChart>
      <c:catAx>
        <c:axId val="-1514077872"/>
        <c:scaling>
          <c:orientation val="minMax"/>
        </c:scaling>
        <c:delete val="0"/>
        <c:axPos val="b"/>
        <c:numFmt formatCode="General"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514076240"/>
        <c:crosses val="autoZero"/>
        <c:auto val="1"/>
        <c:lblAlgn val="ctr"/>
        <c:lblOffset val="100"/>
        <c:noMultiLvlLbl val="0"/>
      </c:catAx>
      <c:valAx>
        <c:axId val="-1514076240"/>
        <c:scaling>
          <c:orientation val="minMax"/>
        </c:scaling>
        <c:delete val="0"/>
        <c:axPos val="l"/>
        <c:majorGridlines/>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514077872"/>
        <c:crosses val="autoZero"/>
        <c:crossBetween val="between"/>
      </c:valAx>
    </c:plotArea>
    <c:legend>
      <c:legendPos val="b"/>
      <c:layout>
        <c:manualLayout>
          <c:xMode val="edge"/>
          <c:yMode val="edge"/>
          <c:x val="8.4143274311795982E-2"/>
          <c:y val="0.9125053101332361"/>
          <c:w val="0.8395659147380462"/>
          <c:h val="6.446671438797423E-2"/>
        </c:manualLayout>
      </c:layout>
      <c:overlay val="0"/>
      <c:txPr>
        <a:bodyPr/>
        <a:lstStyle/>
        <a:p>
          <a:pPr>
            <a:defRPr sz="1100"/>
          </a:pPr>
          <a:endParaRPr lang="fr-FR"/>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r>
              <a:rPr lang="fr-FR" sz="1400" i="1">
                <a:latin typeface="Comic Sans MS" panose="030F0702030302020204" pitchFamily="66" charset="0"/>
              </a:rPr>
              <a:t>Consommation annuelle en kWh/an</a:t>
            </a:r>
          </a:p>
        </c:rich>
      </c:tx>
      <c:layout/>
      <c:overlay val="0"/>
      <c:spPr>
        <a:noFill/>
        <a:ln>
          <a:noFill/>
        </a:ln>
        <a:effectLst/>
      </c:spPr>
      <c:txPr>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endParaRPr lang="fr-FR"/>
        </a:p>
      </c:txPr>
    </c:title>
    <c:autoTitleDeleted val="0"/>
    <c:plotArea>
      <c:layout>
        <c:manualLayout>
          <c:layoutTarget val="inner"/>
          <c:xMode val="edge"/>
          <c:yMode val="edge"/>
          <c:x val="0.19710416426601537"/>
          <c:y val="0.13812947553700403"/>
          <c:w val="0.76720495020716195"/>
          <c:h val="0.74071200976421159"/>
        </c:manualLayout>
      </c:layout>
      <c:barChart>
        <c:barDir val="bar"/>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Relevé!$O$146:$O$153</c:f>
              <c:strCache>
                <c:ptCount val="8"/>
                <c:pt idx="0">
                  <c:v>Lave-linge</c:v>
                </c:pt>
                <c:pt idx="1">
                  <c:v>Lave-linge</c:v>
                </c:pt>
                <c:pt idx="2">
                  <c:v>Lave-linge</c:v>
                </c:pt>
                <c:pt idx="3">
                  <c:v>Lave-linge</c:v>
                </c:pt>
                <c:pt idx="4">
                  <c:v>Lave-linge</c:v>
                </c:pt>
                <c:pt idx="5">
                  <c:v>Lave-linge</c:v>
                </c:pt>
                <c:pt idx="6">
                  <c:v>Lave-linge</c:v>
                </c:pt>
                <c:pt idx="7">
                  <c:v>Lave-linge</c:v>
                </c:pt>
              </c:strCache>
            </c:strRef>
          </c:cat>
          <c:val>
            <c:numRef>
              <c:f>Relevé!$N$146:$N$153</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axId val="-1513019712"/>
        <c:axId val="-1513019168"/>
      </c:barChart>
      <c:catAx>
        <c:axId val="-1513019712"/>
        <c:scaling>
          <c:orientation val="minMax"/>
        </c:scaling>
        <c:delete val="0"/>
        <c:axPos val="l"/>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fr-FR"/>
          </a:p>
        </c:txPr>
        <c:crossAx val="-1513019168"/>
        <c:crosses val="autoZero"/>
        <c:auto val="1"/>
        <c:lblAlgn val="ctr"/>
        <c:lblOffset val="100"/>
        <c:noMultiLvlLbl val="0"/>
      </c:catAx>
      <c:valAx>
        <c:axId val="-1513019168"/>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fr-FR" sz="1050"/>
                  <a:t>kWh</a:t>
                </a:r>
              </a:p>
            </c:rich>
          </c:tx>
          <c:layout>
            <c:manualLayout>
              <c:xMode val="edge"/>
              <c:yMode val="edge"/>
              <c:x val="0.56667177551711145"/>
              <c:y val="0.9397420692783772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fr-FR"/>
          </a:p>
        </c:txPr>
        <c:crossAx val="-1513019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hyperlink" Target="http://www.ademe.fr"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hyperlink" Target="http://www.infoenergie38.org" TargetMode="External"/><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6.png"/><Relationship Id="rId3" Type="http://schemas.openxmlformats.org/officeDocument/2006/relationships/image" Target="../media/image3.png"/><Relationship Id="rId7" Type="http://schemas.openxmlformats.org/officeDocument/2006/relationships/image" Target="../media/image18.png"/><Relationship Id="rId12" Type="http://schemas.openxmlformats.org/officeDocument/2006/relationships/image" Target="../media/image12.png"/><Relationship Id="rId17" Type="http://schemas.openxmlformats.org/officeDocument/2006/relationships/image" Target="../media/image15.jpeg"/><Relationship Id="rId2" Type="http://schemas.openxmlformats.org/officeDocument/2006/relationships/image" Target="../media/image17.png"/><Relationship Id="rId16" Type="http://schemas.openxmlformats.org/officeDocument/2006/relationships/image" Target="../media/image14.jp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http://www.ademe.fr" TargetMode="External"/><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hyperlink" Target="http://www.infoenergie38.org"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chart" Target="../charts/chart9.xml"/><Relationship Id="rId18" Type="http://schemas.openxmlformats.org/officeDocument/2006/relationships/image" Target="../media/image21.jpeg"/><Relationship Id="rId3" Type="http://schemas.openxmlformats.org/officeDocument/2006/relationships/image" Target="../media/image16.png"/><Relationship Id="rId7" Type="http://schemas.openxmlformats.org/officeDocument/2006/relationships/chart" Target="../charts/chart4.xml"/><Relationship Id="rId12" Type="http://schemas.openxmlformats.org/officeDocument/2006/relationships/chart" Target="../charts/chart8.xml"/><Relationship Id="rId17" Type="http://schemas.openxmlformats.org/officeDocument/2006/relationships/image" Target="../media/image2.png"/><Relationship Id="rId2" Type="http://schemas.openxmlformats.org/officeDocument/2006/relationships/image" Target="../media/image19.jpeg"/><Relationship Id="rId16" Type="http://schemas.openxmlformats.org/officeDocument/2006/relationships/chart" Target="../charts/chart12.xml"/><Relationship Id="rId20" Type="http://schemas.openxmlformats.org/officeDocument/2006/relationships/image" Target="../media/image23.jpeg"/><Relationship Id="rId1" Type="http://schemas.openxmlformats.org/officeDocument/2006/relationships/image" Target="../media/image14.jpg"/><Relationship Id="rId6" Type="http://schemas.openxmlformats.org/officeDocument/2006/relationships/chart" Target="../charts/chart3.xml"/><Relationship Id="rId11" Type="http://schemas.openxmlformats.org/officeDocument/2006/relationships/chart" Target="../charts/chart7.xml"/><Relationship Id="rId5" Type="http://schemas.openxmlformats.org/officeDocument/2006/relationships/chart" Target="../charts/chart2.xml"/><Relationship Id="rId15" Type="http://schemas.openxmlformats.org/officeDocument/2006/relationships/chart" Target="../charts/chart11.xml"/><Relationship Id="rId10" Type="http://schemas.openxmlformats.org/officeDocument/2006/relationships/chart" Target="../charts/chart6.xml"/><Relationship Id="rId19" Type="http://schemas.openxmlformats.org/officeDocument/2006/relationships/image" Target="../media/image22.jpeg"/><Relationship Id="rId4" Type="http://schemas.openxmlformats.org/officeDocument/2006/relationships/chart" Target="../charts/chart1.xml"/><Relationship Id="rId9" Type="http://schemas.openxmlformats.org/officeDocument/2006/relationships/chart" Target="../charts/chart5.xml"/><Relationship Id="rId1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image" Target="../media/image2.png"/><Relationship Id="rId18" Type="http://schemas.openxmlformats.org/officeDocument/2006/relationships/image" Target="../media/image19.jpeg"/><Relationship Id="rId3" Type="http://schemas.openxmlformats.org/officeDocument/2006/relationships/chart" Target="../charts/chart15.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image" Target="../media/image14.jpg"/><Relationship Id="rId2" Type="http://schemas.openxmlformats.org/officeDocument/2006/relationships/chart" Target="../charts/chart14.xml"/><Relationship Id="rId16" Type="http://schemas.openxmlformats.org/officeDocument/2006/relationships/image" Target="../media/image22.jpeg"/><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image" Target="../media/image20.jpeg"/><Relationship Id="rId15" Type="http://schemas.openxmlformats.org/officeDocument/2006/relationships/image" Target="../media/image21.jpeg"/><Relationship Id="rId10" Type="http://schemas.openxmlformats.org/officeDocument/2006/relationships/chart" Target="../charts/chart21.xml"/><Relationship Id="rId19" Type="http://schemas.openxmlformats.org/officeDocument/2006/relationships/image" Target="../media/image16.png"/><Relationship Id="rId4" Type="http://schemas.openxmlformats.org/officeDocument/2006/relationships/chart" Target="../charts/chart16.xml"/><Relationship Id="rId9" Type="http://schemas.openxmlformats.org/officeDocument/2006/relationships/chart" Target="../charts/chart20.xml"/><Relationship Id="rId1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oneCellAnchor>
    <xdr:from>
      <xdr:col>2</xdr:col>
      <xdr:colOff>3816</xdr:colOff>
      <xdr:row>9</xdr:row>
      <xdr:rowOff>85725</xdr:rowOff>
    </xdr:from>
    <xdr:ext cx="2881622" cy="981075"/>
    <xdr:sp macro="" textlink="">
      <xdr:nvSpPr>
        <xdr:cNvPr id="2" name="Rectangle 1"/>
        <xdr:cNvSpPr/>
      </xdr:nvSpPr>
      <xdr:spPr>
        <a:xfrm>
          <a:off x="1880241" y="1800225"/>
          <a:ext cx="2881622" cy="981075"/>
        </a:xfrm>
        <a:prstGeom prst="rect">
          <a:avLst/>
        </a:prstGeom>
        <a:noFill/>
      </xdr:spPr>
      <xdr:txBody>
        <a:bodyPr wrap="none" lIns="91440" tIns="45720" rIns="91440" bIns="45720">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oneCellAnchor>
  <xdr:oneCellAnchor>
    <xdr:from>
      <xdr:col>0</xdr:col>
      <xdr:colOff>304800</xdr:colOff>
      <xdr:row>35</xdr:row>
      <xdr:rowOff>92294</xdr:rowOff>
    </xdr:from>
    <xdr:ext cx="6076950" cy="2722540"/>
    <xdr:sp macro="" textlink="">
      <xdr:nvSpPr>
        <xdr:cNvPr id="4" name="ZoneTexte 3"/>
        <xdr:cNvSpPr txBox="1"/>
      </xdr:nvSpPr>
      <xdr:spPr>
        <a:xfrm>
          <a:off x="304800" y="6826469"/>
          <a:ext cx="6076950" cy="2722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Espaces Info Energie, soutenus par la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Région Auvergne Rhone Alpes</a:t>
          </a: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l'ADEME et les collectivités locales, ont pour objectif d'informer et de conseiller les particuliers de manière objective et gratuite, sur la maîtrise de l'énergie et les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Notez vos </a:t>
          </a:r>
          <a:r>
            <a:rPr kumimoji="0" lang="fr-FR" sz="1200" b="0" i="0" u="none" strike="noStrike" kern="0" cap="none" spc="0" normalizeH="0" baseline="0" noProof="0">
              <a:ln>
                <a:noFill/>
              </a:ln>
              <a:solidFill>
                <a:sysClr val="windowText" lastClr="000000"/>
              </a:solidFill>
              <a:effectLst/>
              <a:uLnTx/>
              <a:uFillTx/>
              <a:latin typeface="+mn-lt"/>
              <a:ea typeface="+mn-ea"/>
              <a:cs typeface="+mn-cs"/>
            </a:rPr>
            <a:t>éventuelles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questions afin que le conseiller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puisse y répondre lors du retour du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Dans ce cadre, nous vous proposons cet autodiagnostic afin de mieux comprendre vos consommations d'électricité et d'eau, et de vous guider dans vos choix d'achat de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remercions de bien vouloir remplir ce questionnaire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de la manière la plus complète possible.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Pour tous renseignements complémentaires, n'hésitez pas à contacter l'un de nos conseillers aux coordonnées figurant en fin de document.</a:t>
          </a:r>
          <a:endParaRPr lang="fr-FR" sz="1200">
            <a:latin typeface="Calibri" panose="020F0502020204030204" pitchFamily="34" charset="0"/>
          </a:endParaRPr>
        </a:p>
      </xdr:txBody>
    </xdr:sp>
    <xdr:clientData/>
  </xdr:oneCellAnchor>
  <xdr:oneCellAnchor>
    <xdr:from>
      <xdr:col>0</xdr:col>
      <xdr:colOff>0</xdr:colOff>
      <xdr:row>55</xdr:row>
      <xdr:rowOff>114300</xdr:rowOff>
    </xdr:from>
    <xdr:ext cx="1925014" cy="306815"/>
    <xdr:sp macro="" textlink="">
      <xdr:nvSpPr>
        <xdr:cNvPr id="5" name="ZoneTexte 4"/>
        <xdr:cNvSpPr txBox="1"/>
      </xdr:nvSpPr>
      <xdr:spPr>
        <a:xfrm>
          <a:off x="0" y="10277475"/>
          <a:ext cx="192501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Informatique, TV, HiFi</a:t>
          </a:r>
          <a:endParaRPr lang="fr-FR" sz="1200" u="heavy" baseline="0">
            <a:uFill>
              <a:solidFill>
                <a:schemeClr val="accent2"/>
              </a:solidFill>
            </a:uFill>
          </a:endParaRPr>
        </a:p>
      </xdr:txBody>
    </xdr:sp>
    <xdr:clientData/>
  </xdr:oneCellAnchor>
  <xdr:oneCellAnchor>
    <xdr:from>
      <xdr:col>0</xdr:col>
      <xdr:colOff>0</xdr:colOff>
      <xdr:row>105</xdr:row>
      <xdr:rowOff>114300</xdr:rowOff>
    </xdr:from>
    <xdr:ext cx="1633139" cy="306815"/>
    <xdr:sp macro="" textlink="">
      <xdr:nvSpPr>
        <xdr:cNvPr id="6" name="ZoneTexte 5"/>
        <xdr:cNvSpPr txBox="1"/>
      </xdr:nvSpPr>
      <xdr:spPr>
        <a:xfrm>
          <a:off x="0" y="20621625"/>
          <a:ext cx="163313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lavage</a:t>
          </a:r>
          <a:endParaRPr lang="fr-FR" sz="1200" u="heavy" baseline="0">
            <a:uFill>
              <a:solidFill>
                <a:schemeClr val="accent2"/>
              </a:solidFill>
            </a:uFill>
          </a:endParaRPr>
        </a:p>
      </xdr:txBody>
    </xdr:sp>
    <xdr:clientData/>
  </xdr:oneCellAnchor>
  <xdr:oneCellAnchor>
    <xdr:from>
      <xdr:col>2</xdr:col>
      <xdr:colOff>742950</xdr:colOff>
      <xdr:row>105</xdr:row>
      <xdr:rowOff>95250</xdr:rowOff>
    </xdr:from>
    <xdr:ext cx="3290003" cy="288925"/>
    <xdr:sp macro="" textlink="">
      <xdr:nvSpPr>
        <xdr:cNvPr id="7" name="ZoneTexte 6"/>
        <xdr:cNvSpPr txBox="1"/>
      </xdr:nvSpPr>
      <xdr:spPr>
        <a:xfrm>
          <a:off x="2619375" y="20602575"/>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oneCellAnchor>
    <xdr:from>
      <xdr:col>2</xdr:col>
      <xdr:colOff>733425</xdr:colOff>
      <xdr:row>55</xdr:row>
      <xdr:rowOff>95250</xdr:rowOff>
    </xdr:from>
    <xdr:ext cx="3004220" cy="288925"/>
    <xdr:sp macro="" textlink="">
      <xdr:nvSpPr>
        <xdr:cNvPr id="8" name="ZoneTexte 7"/>
        <xdr:cNvSpPr txBox="1"/>
      </xdr:nvSpPr>
      <xdr:spPr>
        <a:xfrm>
          <a:off x="2609850" y="10258425"/>
          <a:ext cx="3004220"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puissance)</a:t>
          </a:r>
          <a:r>
            <a:rPr lang="fr-FR"/>
            <a:t> </a:t>
          </a:r>
          <a:endParaRPr lang="fr-FR" sz="1100"/>
        </a:p>
      </xdr:txBody>
    </xdr:sp>
    <xdr:clientData/>
  </xdr:oneCellAnchor>
  <xdr:oneCellAnchor>
    <xdr:from>
      <xdr:col>0</xdr:col>
      <xdr:colOff>0</xdr:colOff>
      <xdr:row>126</xdr:row>
      <xdr:rowOff>114300</xdr:rowOff>
    </xdr:from>
    <xdr:ext cx="1544012" cy="306815"/>
    <xdr:sp macro="" textlink="">
      <xdr:nvSpPr>
        <xdr:cNvPr id="9" name="ZoneTexte 8"/>
        <xdr:cNvSpPr txBox="1"/>
      </xdr:nvSpPr>
      <xdr:spPr>
        <a:xfrm>
          <a:off x="0" y="24850725"/>
          <a:ext cx="1544012"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froid</a:t>
          </a:r>
          <a:endParaRPr lang="fr-FR" sz="1200" u="heavy" baseline="0">
            <a:uFill>
              <a:solidFill>
                <a:schemeClr val="accent2"/>
              </a:solidFill>
            </a:uFill>
          </a:endParaRPr>
        </a:p>
      </xdr:txBody>
    </xdr:sp>
    <xdr:clientData/>
  </xdr:oneCellAnchor>
  <xdr:oneCellAnchor>
    <xdr:from>
      <xdr:col>2</xdr:col>
      <xdr:colOff>752475</xdr:colOff>
      <xdr:row>126</xdr:row>
      <xdr:rowOff>95250</xdr:rowOff>
    </xdr:from>
    <xdr:ext cx="3290003" cy="288925"/>
    <xdr:sp macro="" textlink="">
      <xdr:nvSpPr>
        <xdr:cNvPr id="10" name="ZoneTexte 9"/>
        <xdr:cNvSpPr txBox="1"/>
      </xdr:nvSpPr>
      <xdr:spPr>
        <a:xfrm>
          <a:off x="2628900" y="24831675"/>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twoCellAnchor>
    <xdr:from>
      <xdr:col>1</xdr:col>
      <xdr:colOff>304800</xdr:colOff>
      <xdr:row>156</xdr:row>
      <xdr:rowOff>76199</xdr:rowOff>
    </xdr:from>
    <xdr:to>
      <xdr:col>7</xdr:col>
      <xdr:colOff>314324</xdr:colOff>
      <xdr:row>165</xdr:row>
      <xdr:rowOff>142875</xdr:rowOff>
    </xdr:to>
    <xdr:grpSp>
      <xdr:nvGrpSpPr>
        <xdr:cNvPr id="11" name="Groupe 10"/>
        <xdr:cNvGrpSpPr/>
      </xdr:nvGrpSpPr>
      <xdr:grpSpPr>
        <a:xfrm>
          <a:off x="676275" y="33918524"/>
          <a:ext cx="6115049" cy="1781176"/>
          <a:chOff x="514350" y="33261299"/>
          <a:chExt cx="5372099" cy="1781176"/>
        </a:xfrm>
      </xdr:grpSpPr>
      <xdr:sp macro="" textlink="">
        <xdr:nvSpPr>
          <xdr:cNvPr id="12" name="ZoneTexte 11"/>
          <xdr:cNvSpPr txBox="1"/>
        </xdr:nvSpPr>
        <xdr:spPr>
          <a:xfrm>
            <a:off x="982218" y="33308927"/>
            <a:ext cx="4894707" cy="5048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congélateur, voici quelques</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correspondances approximatives selon le type et la hauteur ou la longueur :</a:t>
            </a:r>
          </a:p>
          <a:p>
            <a:pPr marL="0" indent="0"/>
            <a:endPar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endParaRPr>
          </a:p>
        </xdr:txBody>
      </xdr:sp>
      <xdr:pic>
        <xdr:nvPicPr>
          <xdr:cNvPr id="13" name="Imag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33261299"/>
            <a:ext cx="428400" cy="428400"/>
          </a:xfrm>
          <a:prstGeom prst="rect">
            <a:avLst/>
          </a:prstGeom>
        </xdr:spPr>
      </xdr:pic>
      <xdr:sp macro="" textlink="">
        <xdr:nvSpPr>
          <xdr:cNvPr id="14" name="Rectangle 13"/>
          <xdr:cNvSpPr/>
        </xdr:nvSpPr>
        <xdr:spPr>
          <a:xfrm>
            <a:off x="1019174" y="33308926"/>
            <a:ext cx="4867275" cy="17335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136</xdr:row>
      <xdr:rowOff>57152</xdr:rowOff>
    </xdr:from>
    <xdr:to>
      <xdr:col>6</xdr:col>
      <xdr:colOff>114300</xdr:colOff>
      <xdr:row>144</xdr:row>
      <xdr:rowOff>85718</xdr:rowOff>
    </xdr:to>
    <xdr:grpSp>
      <xdr:nvGrpSpPr>
        <xdr:cNvPr id="15" name="Groupe 14"/>
        <xdr:cNvGrpSpPr/>
      </xdr:nvGrpSpPr>
      <xdr:grpSpPr>
        <a:xfrm>
          <a:off x="38100" y="29546552"/>
          <a:ext cx="5686425" cy="1581141"/>
          <a:chOff x="542925" y="28670259"/>
          <a:chExt cx="5000625" cy="1590281"/>
        </a:xfrm>
      </xdr:grpSpPr>
      <xdr:pic>
        <xdr:nvPicPr>
          <xdr:cNvPr id="16" name="Image 1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28670259"/>
            <a:ext cx="428400" cy="430876"/>
          </a:xfrm>
          <a:prstGeom prst="rect">
            <a:avLst/>
          </a:prstGeom>
        </xdr:spPr>
      </xdr:pic>
      <xdr:sp macro="" textlink="">
        <xdr:nvSpPr>
          <xdr:cNvPr id="17" name="ZoneTexte 16"/>
          <xdr:cNvSpPr txBox="1"/>
        </xdr:nvSpPr>
        <xdr:spPr>
          <a:xfrm>
            <a:off x="1067943" y="28719317"/>
            <a:ext cx="4475607" cy="4938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réfrigérateur,</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voici quelques correspondances approximatives selon la hauteur :</a:t>
            </a:r>
          </a:p>
        </xdr:txBody>
      </xdr:sp>
      <xdr:sp macro="" textlink="">
        <xdr:nvSpPr>
          <xdr:cNvPr id="18" name="Rectangle 17"/>
          <xdr:cNvSpPr/>
        </xdr:nvSpPr>
        <xdr:spPr>
          <a:xfrm>
            <a:off x="1066800" y="28717875"/>
            <a:ext cx="4219575" cy="15426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oneCellAnchor>
    <xdr:from>
      <xdr:col>0</xdr:col>
      <xdr:colOff>0</xdr:colOff>
      <xdr:row>166</xdr:row>
      <xdr:rowOff>0</xdr:rowOff>
    </xdr:from>
    <xdr:ext cx="857864" cy="306815"/>
    <xdr:sp macro="" textlink="">
      <xdr:nvSpPr>
        <xdr:cNvPr id="19" name="ZoneTexte 18"/>
        <xdr:cNvSpPr txBox="1"/>
      </xdr:nvSpPr>
      <xdr:spPr>
        <a:xfrm>
          <a:off x="0" y="35004375"/>
          <a:ext cx="85786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Eclairage</a:t>
          </a:r>
          <a:endParaRPr lang="fr-FR" sz="1200" u="heavy" baseline="0">
            <a:uFill>
              <a:solidFill>
                <a:schemeClr val="accent2"/>
              </a:solidFill>
            </a:uFill>
          </a:endParaRPr>
        </a:p>
      </xdr:txBody>
    </xdr:sp>
    <xdr:clientData/>
  </xdr:oneCellAnchor>
  <xdr:twoCellAnchor>
    <xdr:from>
      <xdr:col>3</xdr:col>
      <xdr:colOff>400051</xdr:colOff>
      <xdr:row>168</xdr:row>
      <xdr:rowOff>66675</xdr:rowOff>
    </xdr:from>
    <xdr:to>
      <xdr:col>3</xdr:col>
      <xdr:colOff>580051</xdr:colOff>
      <xdr:row>168</xdr:row>
      <xdr:rowOff>246675</xdr:rowOff>
    </xdr:to>
    <xdr:pic>
      <xdr:nvPicPr>
        <xdr:cNvPr id="21" name="Image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8476" y="36785550"/>
          <a:ext cx="180000" cy="180000"/>
        </a:xfrm>
        <a:prstGeom prst="rect">
          <a:avLst/>
        </a:prstGeom>
      </xdr:spPr>
    </xdr:pic>
    <xdr:clientData/>
  </xdr:twoCellAnchor>
  <xdr:twoCellAnchor>
    <xdr:from>
      <xdr:col>4</xdr:col>
      <xdr:colOff>561975</xdr:colOff>
      <xdr:row>168</xdr:row>
      <xdr:rowOff>200025</xdr:rowOff>
    </xdr:from>
    <xdr:to>
      <xdr:col>4</xdr:col>
      <xdr:colOff>740704</xdr:colOff>
      <xdr:row>168</xdr:row>
      <xdr:rowOff>380025</xdr:rowOff>
    </xdr:to>
    <xdr:pic>
      <xdr:nvPicPr>
        <xdr:cNvPr id="22" name="Image 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62400" y="36918900"/>
          <a:ext cx="178729" cy="180000"/>
        </a:xfrm>
        <a:prstGeom prst="rect">
          <a:avLst/>
        </a:prstGeom>
      </xdr:spPr>
    </xdr:pic>
    <xdr:clientData/>
  </xdr:twoCellAnchor>
  <xdr:twoCellAnchor>
    <xdr:from>
      <xdr:col>0</xdr:col>
      <xdr:colOff>314325</xdr:colOff>
      <xdr:row>186</xdr:row>
      <xdr:rowOff>161924</xdr:rowOff>
    </xdr:from>
    <xdr:to>
      <xdr:col>7</xdr:col>
      <xdr:colOff>346396</xdr:colOff>
      <xdr:row>194</xdr:row>
      <xdr:rowOff>102512</xdr:rowOff>
    </xdr:to>
    <xdr:grpSp>
      <xdr:nvGrpSpPr>
        <xdr:cNvPr id="3" name="Groupe 2"/>
        <xdr:cNvGrpSpPr/>
      </xdr:nvGrpSpPr>
      <xdr:grpSpPr>
        <a:xfrm>
          <a:off x="314325" y="39928799"/>
          <a:ext cx="6509071" cy="1464588"/>
          <a:chOff x="504825" y="39804974"/>
          <a:chExt cx="5718496" cy="1464588"/>
        </a:xfrm>
      </xdr:grpSpPr>
      <xdr:pic>
        <xdr:nvPicPr>
          <xdr:cNvPr id="20" name="Imag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39804974"/>
            <a:ext cx="428400" cy="428400"/>
          </a:xfrm>
          <a:prstGeom prst="rect">
            <a:avLst/>
          </a:prstGeom>
        </xdr:spPr>
      </xdr:pic>
      <xdr:sp macro="" textlink="">
        <xdr:nvSpPr>
          <xdr:cNvPr id="23" name="ZoneTexte 22"/>
          <xdr:cNvSpPr txBox="1"/>
        </xdr:nvSpPr>
        <xdr:spPr>
          <a:xfrm>
            <a:off x="1009650" y="39862125"/>
            <a:ext cx="5213671" cy="14074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prstClr val="black"/>
                </a:solidFill>
                <a:effectLst/>
                <a:uLnTx/>
                <a:uFillTx/>
                <a:latin typeface="Calibri" panose="020F0502020204030204" pitchFamily="34" charset="0"/>
                <a:ea typeface="+mn-ea"/>
                <a:cs typeface="+mn-cs"/>
              </a:rPr>
              <a:t>Type d'ampoule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Précisez s'il s'agit d'ampoule : Halogène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Basse consommation</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LED</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Incandescence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prstClr val="black"/>
                </a:solidFill>
                <a:effectLst/>
                <a:uLnTx/>
                <a:uFillTx/>
                <a:latin typeface="Calibri" panose="020F0502020204030204" pitchFamily="34" charset="0"/>
                <a:ea typeface="+mn-ea"/>
                <a:cs typeface="+mn-cs"/>
              </a:rPr>
              <a:t>Puissance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Si plusieurs ampoules de même type dans une pièce, additionnez les puissances.</a:t>
            </a:r>
            <a:endParaRPr lang="fr-FR" sz="1100"/>
          </a:p>
        </xdr:txBody>
      </xdr:sp>
    </xdr:grpSp>
    <xdr:clientData/>
  </xdr:twoCellAnchor>
  <xdr:oneCellAnchor>
    <xdr:from>
      <xdr:col>1</xdr:col>
      <xdr:colOff>476250</xdr:colOff>
      <xdr:row>15</xdr:row>
      <xdr:rowOff>76200</xdr:rowOff>
    </xdr:from>
    <xdr:ext cx="5095177" cy="530658"/>
    <xdr:sp macro="" textlink="">
      <xdr:nvSpPr>
        <xdr:cNvPr id="24" name="Rectangle 23"/>
        <xdr:cNvSpPr/>
      </xdr:nvSpPr>
      <xdr:spPr>
        <a:xfrm>
          <a:off x="800100" y="2933700"/>
          <a:ext cx="5095177" cy="530658"/>
        </a:xfrm>
        <a:prstGeom prst="rect">
          <a:avLst/>
        </a:prstGeom>
        <a:noFill/>
      </xdr:spPr>
      <xdr:txBody>
        <a:bodyPr wrap="none" lIns="91440" tIns="45720" rIns="91440" bIns="45720">
          <a:sp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Fiche de relevés de vos mesures</a:t>
          </a:r>
        </a:p>
      </xdr:txBody>
    </xdr:sp>
    <xdr:clientData/>
  </xdr:oneCellAnchor>
  <xdr:oneCellAnchor>
    <xdr:from>
      <xdr:col>0</xdr:col>
      <xdr:colOff>0</xdr:colOff>
      <xdr:row>200</xdr:row>
      <xdr:rowOff>114300</xdr:rowOff>
    </xdr:from>
    <xdr:ext cx="4499437" cy="306815"/>
    <xdr:sp macro="" textlink="">
      <xdr:nvSpPr>
        <xdr:cNvPr id="25" name="ZoneTexte 24"/>
        <xdr:cNvSpPr txBox="1"/>
      </xdr:nvSpPr>
      <xdr:spPr>
        <a:xfrm>
          <a:off x="0" y="41062275"/>
          <a:ext cx="449943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Perte d'énergie liée au stockage de l'eau dans le cumulus</a:t>
          </a:r>
          <a:endParaRPr lang="fr-FR" sz="1200" u="heavy" baseline="0">
            <a:uFill>
              <a:solidFill>
                <a:schemeClr val="accent2"/>
              </a:solidFill>
            </a:uFill>
          </a:endParaRPr>
        </a:p>
      </xdr:txBody>
    </xdr:sp>
    <xdr:clientData/>
  </xdr:oneCellAnchor>
  <xdr:oneCellAnchor>
    <xdr:from>
      <xdr:col>5</xdr:col>
      <xdr:colOff>504825</xdr:colOff>
      <xdr:row>200</xdr:row>
      <xdr:rowOff>152400</xdr:rowOff>
    </xdr:from>
    <xdr:ext cx="1417439" cy="288925"/>
    <xdr:sp macro="" textlink="">
      <xdr:nvSpPr>
        <xdr:cNvPr id="26" name="ZoneTexte 25"/>
        <xdr:cNvSpPr txBox="1"/>
      </xdr:nvSpPr>
      <xdr:spPr>
        <a:xfrm>
          <a:off x="4667250" y="4260532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3</a:t>
          </a:r>
          <a:endParaRPr lang="fr-FR" sz="1100"/>
        </a:p>
      </xdr:txBody>
    </xdr:sp>
    <xdr:clientData/>
  </xdr:oneCellAnchor>
  <xdr:oneCellAnchor>
    <xdr:from>
      <xdr:col>0</xdr:col>
      <xdr:colOff>0</xdr:colOff>
      <xdr:row>206</xdr:row>
      <xdr:rowOff>152400</xdr:rowOff>
    </xdr:from>
    <xdr:ext cx="1674369" cy="306815"/>
    <xdr:sp macro="" textlink="">
      <xdr:nvSpPr>
        <xdr:cNvPr id="27" name="ZoneTexte 26"/>
        <xdr:cNvSpPr txBox="1"/>
      </xdr:nvSpPr>
      <xdr:spPr>
        <a:xfrm>
          <a:off x="0" y="42262425"/>
          <a:ext cx="167436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Consommation d'eau</a:t>
          </a:r>
          <a:endParaRPr lang="fr-FR" sz="1200" u="heavy" baseline="0">
            <a:uFill>
              <a:solidFill>
                <a:schemeClr val="accent2"/>
              </a:solidFill>
            </a:uFill>
          </a:endParaRPr>
        </a:p>
      </xdr:txBody>
    </xdr:sp>
    <xdr:clientData/>
  </xdr:oneCellAnchor>
  <xdr:oneCellAnchor>
    <xdr:from>
      <xdr:col>5</xdr:col>
      <xdr:colOff>495300</xdr:colOff>
      <xdr:row>206</xdr:row>
      <xdr:rowOff>161925</xdr:rowOff>
    </xdr:from>
    <xdr:ext cx="1417439" cy="288925"/>
    <xdr:sp macro="" textlink="">
      <xdr:nvSpPr>
        <xdr:cNvPr id="28" name="ZoneTexte 27"/>
        <xdr:cNvSpPr txBox="1"/>
      </xdr:nvSpPr>
      <xdr:spPr>
        <a:xfrm>
          <a:off x="4657725" y="43776900"/>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4</a:t>
          </a:r>
          <a:endParaRPr lang="fr-FR" sz="1100"/>
        </a:p>
      </xdr:txBody>
    </xdr:sp>
    <xdr:clientData/>
  </xdr:oneCellAnchor>
  <xdr:oneCellAnchor>
    <xdr:from>
      <xdr:col>1</xdr:col>
      <xdr:colOff>590550</xdr:colOff>
      <xdr:row>232</xdr:row>
      <xdr:rowOff>50580</xdr:rowOff>
    </xdr:from>
    <xdr:ext cx="4505325" cy="655949"/>
    <xdr:sp macro="" textlink="">
      <xdr:nvSpPr>
        <xdr:cNvPr id="32" name="ZoneTexte 31"/>
        <xdr:cNvSpPr txBox="1"/>
      </xdr:nvSpPr>
      <xdr:spPr>
        <a:xfrm>
          <a:off x="914400" y="49532955"/>
          <a:ext cx="4505325" cy="655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1200" b="0" i="0" u="none" strike="noStrike">
              <a:solidFill>
                <a:schemeClr val="tx1"/>
              </a:solidFill>
              <a:effectLst/>
              <a:latin typeface="Calibri" panose="020F0502020204030204" pitchFamily="34" charset="0"/>
              <a:ea typeface="+mn-ea"/>
              <a:cs typeface="+mn-cs"/>
            </a:rPr>
            <a:t>A présent,</a:t>
          </a:r>
          <a:r>
            <a:rPr lang="fr-FR" sz="1200" b="0" i="0" u="none" strike="noStrike" baseline="0">
              <a:solidFill>
                <a:schemeClr val="tx1"/>
              </a:solidFill>
              <a:effectLst/>
              <a:latin typeface="Calibri" panose="020F0502020204030204" pitchFamily="34" charset="0"/>
              <a:ea typeface="+mn-ea"/>
              <a:cs typeface="+mn-cs"/>
            </a:rPr>
            <a:t> vous pouvez tester les appareils qui permettent</a:t>
          </a:r>
        </a:p>
        <a:p>
          <a:pPr algn="ctr"/>
          <a:r>
            <a:rPr lang="fr-FR" sz="1200" b="0" i="0" u="none" strike="noStrike" baseline="0">
              <a:solidFill>
                <a:schemeClr val="tx1"/>
              </a:solidFill>
              <a:effectLst/>
              <a:latin typeface="Calibri" panose="020F0502020204030204" pitchFamily="34" charset="0"/>
              <a:ea typeface="+mn-ea"/>
              <a:cs typeface="+mn-cs"/>
            </a:rPr>
            <a:t>de faire des économies d'eau et d'énergie fournis dans le consokit.</a:t>
          </a:r>
        </a:p>
        <a:p>
          <a:pPr algn="ctr"/>
          <a:r>
            <a:rPr lang="fr-FR" sz="1200" b="0" i="0" u="none" strike="noStrike" baseline="0">
              <a:solidFill>
                <a:schemeClr val="tx1"/>
              </a:solidFill>
              <a:effectLst/>
              <a:latin typeface="Calibri" panose="020F0502020204030204" pitchFamily="34" charset="0"/>
              <a:ea typeface="+mn-ea"/>
              <a:cs typeface="+mn-cs"/>
            </a:rPr>
            <a:t>Voir fiches notices 6, 7, 8 et 9.</a:t>
          </a:r>
          <a:endParaRPr lang="fr-FR" sz="1200">
            <a:latin typeface="Calibri" panose="020F0502020204030204" pitchFamily="34" charset="0"/>
          </a:endParaRPr>
        </a:p>
      </xdr:txBody>
    </xdr:sp>
    <xdr:clientData/>
  </xdr:oneCellAnchor>
  <xdr:oneCellAnchor>
    <xdr:from>
      <xdr:col>0</xdr:col>
      <xdr:colOff>28575</xdr:colOff>
      <xdr:row>145</xdr:row>
      <xdr:rowOff>123825</xdr:rowOff>
    </xdr:from>
    <xdr:ext cx="2080121" cy="306815"/>
    <xdr:sp macro="" textlink="">
      <xdr:nvSpPr>
        <xdr:cNvPr id="33" name="ZoneTexte 32"/>
        <xdr:cNvSpPr txBox="1"/>
      </xdr:nvSpPr>
      <xdr:spPr>
        <a:xfrm>
          <a:off x="28575" y="30822900"/>
          <a:ext cx="2080121"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froid (suite)</a:t>
          </a:r>
          <a:endParaRPr lang="fr-FR" sz="1200" u="heavy" baseline="0">
            <a:uFill>
              <a:solidFill>
                <a:schemeClr val="accent2"/>
              </a:solidFill>
            </a:uFill>
          </a:endParaRPr>
        </a:p>
      </xdr:txBody>
    </xdr:sp>
    <xdr:clientData/>
  </xdr:oneCellAnchor>
  <xdr:oneCellAnchor>
    <xdr:from>
      <xdr:col>3</xdr:col>
      <xdr:colOff>0</xdr:colOff>
      <xdr:row>145</xdr:row>
      <xdr:rowOff>95250</xdr:rowOff>
    </xdr:from>
    <xdr:ext cx="3290003" cy="288925"/>
    <xdr:sp macro="" textlink="">
      <xdr:nvSpPr>
        <xdr:cNvPr id="34" name="ZoneTexte 33"/>
        <xdr:cNvSpPr txBox="1"/>
      </xdr:nvSpPr>
      <xdr:spPr>
        <a:xfrm>
          <a:off x="2638425" y="30794325"/>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twoCellAnchor editAs="oneCell">
    <xdr:from>
      <xdr:col>5</xdr:col>
      <xdr:colOff>542925</xdr:colOff>
      <xdr:row>58</xdr:row>
      <xdr:rowOff>95251</xdr:rowOff>
    </xdr:from>
    <xdr:to>
      <xdr:col>6</xdr:col>
      <xdr:colOff>504825</xdr:colOff>
      <xdr:row>62</xdr:row>
      <xdr:rowOff>47626</xdr:rowOff>
    </xdr:to>
    <xdr:pic>
      <xdr:nvPicPr>
        <xdr:cNvPr id="35" name="Image 3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05350" y="10829926"/>
          <a:ext cx="723900" cy="723900"/>
        </a:xfrm>
        <a:prstGeom prst="rect">
          <a:avLst/>
        </a:prstGeom>
      </xdr:spPr>
    </xdr:pic>
    <xdr:clientData/>
  </xdr:twoCellAnchor>
  <xdr:twoCellAnchor editAs="oneCell">
    <xdr:from>
      <xdr:col>5</xdr:col>
      <xdr:colOff>480334</xdr:colOff>
      <xdr:row>73</xdr:row>
      <xdr:rowOff>68035</xdr:rowOff>
    </xdr:from>
    <xdr:to>
      <xdr:col>6</xdr:col>
      <xdr:colOff>518434</xdr:colOff>
      <xdr:row>77</xdr:row>
      <xdr:rowOff>112938</xdr:rowOff>
    </xdr:to>
    <xdr:pic>
      <xdr:nvPicPr>
        <xdr:cNvPr id="36" name="Image 3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2759" y="14060260"/>
          <a:ext cx="800100" cy="806903"/>
        </a:xfrm>
        <a:prstGeom prst="rect">
          <a:avLst/>
        </a:prstGeom>
      </xdr:spPr>
    </xdr:pic>
    <xdr:clientData/>
  </xdr:twoCellAnchor>
  <xdr:twoCellAnchor editAs="oneCell">
    <xdr:from>
      <xdr:col>7</xdr:col>
      <xdr:colOff>9525</xdr:colOff>
      <xdr:row>170</xdr:row>
      <xdr:rowOff>2723</xdr:rowOff>
    </xdr:from>
    <xdr:to>
      <xdr:col>7</xdr:col>
      <xdr:colOff>733425</xdr:colOff>
      <xdr:row>177</xdr:row>
      <xdr:rowOff>160952</xdr:rowOff>
    </xdr:to>
    <xdr:pic>
      <xdr:nvPicPr>
        <xdr:cNvPr id="37" name="Image 3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95950" y="37235948"/>
          <a:ext cx="723900" cy="1491729"/>
        </a:xfrm>
        <a:prstGeom prst="rect">
          <a:avLst/>
        </a:prstGeom>
      </xdr:spPr>
    </xdr:pic>
    <xdr:clientData/>
  </xdr:twoCellAnchor>
  <xdr:twoCellAnchor editAs="oneCell">
    <xdr:from>
      <xdr:col>4</xdr:col>
      <xdr:colOff>390526</xdr:colOff>
      <xdr:row>202</xdr:row>
      <xdr:rowOff>59872</xdr:rowOff>
    </xdr:from>
    <xdr:to>
      <xdr:col>5</xdr:col>
      <xdr:colOff>204107</xdr:colOff>
      <xdr:row>206</xdr:row>
      <xdr:rowOff>297374</xdr:rowOff>
    </xdr:to>
    <xdr:pic>
      <xdr:nvPicPr>
        <xdr:cNvPr id="38" name="Image 3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790951" y="41388847"/>
          <a:ext cx="575581" cy="1018552"/>
        </a:xfrm>
        <a:prstGeom prst="rect">
          <a:avLst/>
        </a:prstGeom>
      </xdr:spPr>
    </xdr:pic>
    <xdr:clientData/>
  </xdr:twoCellAnchor>
  <xdr:twoCellAnchor editAs="oneCell">
    <xdr:from>
      <xdr:col>6</xdr:col>
      <xdr:colOff>299357</xdr:colOff>
      <xdr:row>209</xdr:row>
      <xdr:rowOff>393246</xdr:rowOff>
    </xdr:from>
    <xdr:to>
      <xdr:col>7</xdr:col>
      <xdr:colOff>294825</xdr:colOff>
      <xdr:row>217</xdr:row>
      <xdr:rowOff>24493</xdr:rowOff>
    </xdr:to>
    <xdr:pic>
      <xdr:nvPicPr>
        <xdr:cNvPr id="39" name="Image 38"/>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7527"/>
        <a:stretch/>
      </xdr:blipFill>
      <xdr:spPr>
        <a:xfrm>
          <a:off x="5223782" y="43074771"/>
          <a:ext cx="757468" cy="1364797"/>
        </a:xfrm>
        <a:prstGeom prst="rect">
          <a:avLst/>
        </a:prstGeom>
      </xdr:spPr>
    </xdr:pic>
    <xdr:clientData/>
  </xdr:twoCellAnchor>
  <xdr:twoCellAnchor editAs="oneCell">
    <xdr:from>
      <xdr:col>7</xdr:col>
      <xdr:colOff>13610</xdr:colOff>
      <xdr:row>109</xdr:row>
      <xdr:rowOff>40820</xdr:rowOff>
    </xdr:from>
    <xdr:to>
      <xdr:col>7</xdr:col>
      <xdr:colOff>711736</xdr:colOff>
      <xdr:row>112</xdr:row>
      <xdr:rowOff>61231</xdr:rowOff>
    </xdr:to>
    <xdr:pic>
      <xdr:nvPicPr>
        <xdr:cNvPr id="40" name="Image 3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00035" y="21938795"/>
          <a:ext cx="698126" cy="810986"/>
        </a:xfrm>
        <a:prstGeom prst="rect">
          <a:avLst/>
        </a:prstGeom>
      </xdr:spPr>
    </xdr:pic>
    <xdr:clientData/>
  </xdr:twoCellAnchor>
  <xdr:twoCellAnchor editAs="oneCell">
    <xdr:from>
      <xdr:col>7</xdr:col>
      <xdr:colOff>27214</xdr:colOff>
      <xdr:row>115</xdr:row>
      <xdr:rowOff>50348</xdr:rowOff>
    </xdr:from>
    <xdr:to>
      <xdr:col>7</xdr:col>
      <xdr:colOff>750273</xdr:colOff>
      <xdr:row>118</xdr:row>
      <xdr:rowOff>118384</xdr:rowOff>
    </xdr:to>
    <xdr:pic>
      <xdr:nvPicPr>
        <xdr:cNvPr id="41" name="Image 4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13639" y="23358023"/>
          <a:ext cx="723059" cy="849086"/>
        </a:xfrm>
        <a:prstGeom prst="rect">
          <a:avLst/>
        </a:prstGeom>
      </xdr:spPr>
    </xdr:pic>
    <xdr:clientData/>
  </xdr:twoCellAnchor>
  <xdr:twoCellAnchor editAs="oneCell">
    <xdr:from>
      <xdr:col>6</xdr:col>
      <xdr:colOff>857121</xdr:colOff>
      <xdr:row>130</xdr:row>
      <xdr:rowOff>514355</xdr:rowOff>
    </xdr:from>
    <xdr:to>
      <xdr:col>8</xdr:col>
      <xdr:colOff>48184</xdr:colOff>
      <xdr:row>133</xdr:row>
      <xdr:rowOff>295276</xdr:rowOff>
    </xdr:to>
    <xdr:pic>
      <xdr:nvPicPr>
        <xdr:cNvPr id="42" name="Image 4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467346" y="27632030"/>
          <a:ext cx="924613" cy="952496"/>
        </a:xfrm>
        <a:prstGeom prst="rect">
          <a:avLst/>
        </a:prstGeom>
      </xdr:spPr>
    </xdr:pic>
    <xdr:clientData/>
  </xdr:twoCellAnchor>
  <xdr:twoCellAnchor editAs="oneCell">
    <xdr:from>
      <xdr:col>7</xdr:col>
      <xdr:colOff>1</xdr:colOff>
      <xdr:row>149</xdr:row>
      <xdr:rowOff>207163</xdr:rowOff>
    </xdr:from>
    <xdr:to>
      <xdr:col>8</xdr:col>
      <xdr:colOff>38101</xdr:colOff>
      <xdr:row>153</xdr:row>
      <xdr:rowOff>101924</xdr:rowOff>
    </xdr:to>
    <xdr:pic>
      <xdr:nvPicPr>
        <xdr:cNvPr id="43" name="Image 4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86426" y="32982688"/>
          <a:ext cx="800100" cy="894886"/>
        </a:xfrm>
        <a:prstGeom prst="rect">
          <a:avLst/>
        </a:prstGeom>
      </xdr:spPr>
    </xdr:pic>
    <xdr:clientData/>
  </xdr:twoCellAnchor>
  <xdr:twoCellAnchor editAs="oneCell">
    <xdr:from>
      <xdr:col>7</xdr:col>
      <xdr:colOff>13608</xdr:colOff>
      <xdr:row>120</xdr:row>
      <xdr:rowOff>166008</xdr:rowOff>
    </xdr:from>
    <xdr:to>
      <xdr:col>7</xdr:col>
      <xdr:colOff>739260</xdr:colOff>
      <xdr:row>124</xdr:row>
      <xdr:rowOff>160565</xdr:rowOff>
    </xdr:to>
    <xdr:pic>
      <xdr:nvPicPr>
        <xdr:cNvPr id="44" name="Image 4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700033" y="24635733"/>
          <a:ext cx="725652" cy="1013732"/>
        </a:xfrm>
        <a:prstGeom prst="rect">
          <a:avLst/>
        </a:prstGeom>
      </xdr:spPr>
    </xdr:pic>
    <xdr:clientData/>
  </xdr:twoCellAnchor>
  <xdr:twoCellAnchor editAs="oneCell">
    <xdr:from>
      <xdr:col>6</xdr:col>
      <xdr:colOff>231321</xdr:colOff>
      <xdr:row>228</xdr:row>
      <xdr:rowOff>304800</xdr:rowOff>
    </xdr:from>
    <xdr:to>
      <xdr:col>7</xdr:col>
      <xdr:colOff>113055</xdr:colOff>
      <xdr:row>232</xdr:row>
      <xdr:rowOff>10886</xdr:rowOff>
    </xdr:to>
    <xdr:pic>
      <xdr:nvPicPr>
        <xdr:cNvPr id="45" name="Image 44"/>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61074"/>
        <a:stretch/>
      </xdr:blipFill>
      <xdr:spPr>
        <a:xfrm>
          <a:off x="5155746" y="45491400"/>
          <a:ext cx="643734" cy="715736"/>
        </a:xfrm>
        <a:prstGeom prst="rect">
          <a:avLst/>
        </a:prstGeom>
      </xdr:spPr>
    </xdr:pic>
    <xdr:clientData/>
  </xdr:twoCellAnchor>
  <xdr:twoCellAnchor editAs="oneCell">
    <xdr:from>
      <xdr:col>4</xdr:col>
      <xdr:colOff>323851</xdr:colOff>
      <xdr:row>227</xdr:row>
      <xdr:rowOff>31297</xdr:rowOff>
    </xdr:from>
    <xdr:to>
      <xdr:col>5</xdr:col>
      <xdr:colOff>319319</xdr:colOff>
      <xdr:row>229</xdr:row>
      <xdr:rowOff>187778</xdr:rowOff>
    </xdr:to>
    <xdr:pic>
      <xdr:nvPicPr>
        <xdr:cNvPr id="46" name="Image 45"/>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6890" b="37527"/>
        <a:stretch/>
      </xdr:blipFill>
      <xdr:spPr>
        <a:xfrm>
          <a:off x="3724276" y="46732372"/>
          <a:ext cx="757468" cy="775606"/>
        </a:xfrm>
        <a:prstGeom prst="rect">
          <a:avLst/>
        </a:prstGeom>
      </xdr:spPr>
    </xdr:pic>
    <xdr:clientData/>
  </xdr:twoCellAnchor>
  <xdr:twoCellAnchor>
    <xdr:from>
      <xdr:col>0</xdr:col>
      <xdr:colOff>0</xdr:colOff>
      <xdr:row>0</xdr:row>
      <xdr:rowOff>0</xdr:rowOff>
    </xdr:from>
    <xdr:to>
      <xdr:col>7</xdr:col>
      <xdr:colOff>729612</xdr:colOff>
      <xdr:row>7</xdr:row>
      <xdr:rowOff>47625</xdr:rowOff>
    </xdr:to>
    <xdr:grpSp>
      <xdr:nvGrpSpPr>
        <xdr:cNvPr id="60" name="Groupe 59"/>
        <xdr:cNvGrpSpPr>
          <a:grpSpLocks noChangeAspect="1"/>
        </xdr:cNvGrpSpPr>
      </xdr:nvGrpSpPr>
      <xdr:grpSpPr>
        <a:xfrm>
          <a:off x="0" y="0"/>
          <a:ext cx="7206612" cy="1381125"/>
          <a:chOff x="6038850" y="161925"/>
          <a:chExt cx="7531100" cy="1621155"/>
        </a:xfrm>
      </xdr:grpSpPr>
      <xdr:pic>
        <xdr:nvPicPr>
          <xdr:cNvPr id="61" name="Image 60"/>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62" name="Image 6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63" name="Image 62" descr="http://www.alec-grenoble.org/images/SIT_ALEC/logo.pn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64" name="Zone de texte 2"/>
          <xdr:cNvSpPr txBox="1">
            <a:spLocks noChangeArrowheads="1"/>
          </xdr:cNvSpPr>
        </xdr:nvSpPr>
        <xdr:spPr bwMode="auto">
          <a:xfrm>
            <a:off x="8912207" y="1171575"/>
            <a:ext cx="1404003"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200025</xdr:colOff>
      <xdr:row>235</xdr:row>
      <xdr:rowOff>133350</xdr:rowOff>
    </xdr:from>
    <xdr:to>
      <xdr:col>7</xdr:col>
      <xdr:colOff>590550</xdr:colOff>
      <xdr:row>251</xdr:row>
      <xdr:rowOff>111828</xdr:rowOff>
    </xdr:to>
    <xdr:grpSp>
      <xdr:nvGrpSpPr>
        <xdr:cNvPr id="73" name="Groupe 72"/>
        <xdr:cNvGrpSpPr/>
      </xdr:nvGrpSpPr>
      <xdr:grpSpPr>
        <a:xfrm>
          <a:off x="200025" y="50168175"/>
          <a:ext cx="6867525" cy="3026478"/>
          <a:chOff x="323850" y="39976425"/>
          <a:chExt cx="6076950" cy="3026478"/>
        </a:xfrm>
      </xdr:grpSpPr>
      <xdr:sp macro="" textlink="">
        <xdr:nvSpPr>
          <xdr:cNvPr id="74" name="ZoneTexte 73"/>
          <xdr:cNvSpPr txBox="1"/>
        </xdr:nvSpPr>
        <xdr:spPr>
          <a:xfrm>
            <a:off x="831849" y="41783704"/>
            <a:ext cx="5207001" cy="121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fr-FR" sz="1200" b="1">
                <a:effectLst/>
                <a:latin typeface="Calibri" panose="020F0502020204030204" pitchFamily="34" charset="0"/>
                <a:ea typeface="Calibri" panose="020F0502020204030204" pitchFamily="34" charset="0"/>
                <a:cs typeface="Times New Roman" panose="02020603050405020304" pitchFamily="18" charset="0"/>
              </a:rPr>
              <a:t>ESPACE INFO ENERGIE DE L’ISERE</a:t>
            </a:r>
            <a:endParaRPr lang="fr-FR" sz="12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algn="ctr">
              <a:spcAft>
                <a:spcPts val="0"/>
              </a:spcAft>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algn="ctr"/>
            <a:r>
              <a:rPr lang="fr-FR" sz="1200" i="1"/>
              <a:t>(Accueil téléphonique</a:t>
            </a:r>
            <a:r>
              <a:rPr lang="fr-FR" sz="1200" i="1" baseline="0"/>
              <a:t> </a:t>
            </a:r>
            <a:r>
              <a:rPr lang="fr-FR" sz="1200" i="1"/>
              <a:t>du lundi au vendredi</a:t>
            </a:r>
            <a:r>
              <a:rPr lang="fr-FR" sz="1200" i="1" baseline="0"/>
              <a:t> </a:t>
            </a:r>
            <a:r>
              <a:rPr lang="fr-FR" sz="1200" i="1"/>
              <a:t>de 9h à 12h30 et 14h00 à 18h00)</a:t>
            </a:r>
          </a:p>
        </xdr:txBody>
      </xdr:sp>
      <xdr:grpSp>
        <xdr:nvGrpSpPr>
          <xdr:cNvPr id="75" name="Groupe 74"/>
          <xdr:cNvGrpSpPr/>
        </xdr:nvGrpSpPr>
        <xdr:grpSpPr>
          <a:xfrm>
            <a:off x="323850" y="39976425"/>
            <a:ext cx="6076950" cy="1971052"/>
            <a:chOff x="323850" y="39976425"/>
            <a:chExt cx="6076950" cy="1971052"/>
          </a:xfrm>
        </xdr:grpSpPr>
        <xdr:sp macro="" textlink="">
          <xdr:nvSpPr>
            <xdr:cNvPr id="76" name="ZoneTexte 75"/>
            <xdr:cNvSpPr txBox="1"/>
          </xdr:nvSpPr>
          <xdr:spPr>
            <a:xfrm>
              <a:off x="323850" y="39976425"/>
              <a:ext cx="6076950" cy="19710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missions de notre association sont de sensibiliser le grand public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les collectivités à l’utilisation rationnelle de l’énergie,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de favoriser le développement des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N'hésitez pas à contacter à nouveau les conseillers de l’Espace Info-Energie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ils peuvent vous apporter une information objective et gratuite.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invitons aussi à consulter notre site (                                            ) et le site de l'ADEME</a:t>
              </a:r>
              <a:b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b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 Aussi, vous êtes conviés aux diverses manifestations organisées par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l’Espace Info Energie de l'Isère, consultables sur l’agenda de notre site internet.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xdr:txBody>
        </xdr:sp>
        <xdr:sp macro="" textlink="">
          <xdr:nvSpPr>
            <xdr:cNvPr id="77" name="ZoneTexte 76">
              <a:hlinkClick xmlns:r="http://schemas.openxmlformats.org/officeDocument/2006/relationships" r:id="rId17"/>
            </xdr:cNvPr>
            <xdr:cNvSpPr txBox="1"/>
          </xdr:nvSpPr>
          <xdr:spPr>
            <a:xfrm>
              <a:off x="3324225" y="41014650"/>
              <a:ext cx="16719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www.infoenergie38.org</a:t>
              </a:r>
            </a:p>
          </xdr:txBody>
        </xdr:sp>
        <xdr:sp macro="" textlink="">
          <xdr:nvSpPr>
            <xdr:cNvPr id="78" name="ZoneTexte 77">
              <a:hlinkClick xmlns:r="http://schemas.openxmlformats.org/officeDocument/2006/relationships" r:id="rId18"/>
            </xdr:cNvPr>
            <xdr:cNvSpPr txBox="1"/>
          </xdr:nvSpPr>
          <xdr:spPr>
            <a:xfrm>
              <a:off x="857250" y="41195625"/>
              <a:ext cx="11237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www.ademe.fr</a:t>
              </a:r>
            </a:p>
          </xdr:txBody>
        </xdr:sp>
      </xdr:grpSp>
    </xdr:grpSp>
    <xdr:clientData/>
  </xdr:twoCellAnchor>
  <xdr:twoCellAnchor>
    <xdr:from>
      <xdr:col>0</xdr:col>
      <xdr:colOff>114300</xdr:colOff>
      <xdr:row>64</xdr:row>
      <xdr:rowOff>28575</xdr:rowOff>
    </xdr:from>
    <xdr:to>
      <xdr:col>0</xdr:col>
      <xdr:colOff>257175</xdr:colOff>
      <xdr:row>64</xdr:row>
      <xdr:rowOff>190500</xdr:rowOff>
    </xdr:to>
    <xdr:grpSp>
      <xdr:nvGrpSpPr>
        <xdr:cNvPr id="31" name="Groupe 30"/>
        <xdr:cNvGrpSpPr/>
      </xdr:nvGrpSpPr>
      <xdr:grpSpPr>
        <a:xfrm>
          <a:off x="114300" y="12601575"/>
          <a:ext cx="142875" cy="161925"/>
          <a:chOff x="95250" y="12220575"/>
          <a:chExt cx="142875" cy="161925"/>
        </a:xfrm>
      </xdr:grpSpPr>
      <xdr:cxnSp macro="">
        <xdr:nvCxnSpPr>
          <xdr:cNvPr id="29" name="Connecteur droit 28"/>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 name="Connecteur droit 55"/>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79</xdr:row>
      <xdr:rowOff>28575</xdr:rowOff>
    </xdr:from>
    <xdr:to>
      <xdr:col>0</xdr:col>
      <xdr:colOff>257175</xdr:colOff>
      <xdr:row>79</xdr:row>
      <xdr:rowOff>190500</xdr:rowOff>
    </xdr:to>
    <xdr:grpSp>
      <xdr:nvGrpSpPr>
        <xdr:cNvPr id="59" name="Groupe 58"/>
        <xdr:cNvGrpSpPr/>
      </xdr:nvGrpSpPr>
      <xdr:grpSpPr>
        <a:xfrm>
          <a:off x="114300" y="15811500"/>
          <a:ext cx="142875" cy="161925"/>
          <a:chOff x="95250" y="12220575"/>
          <a:chExt cx="142875" cy="161925"/>
        </a:xfrm>
      </xdr:grpSpPr>
      <xdr:cxnSp macro="">
        <xdr:nvCxnSpPr>
          <xdr:cNvPr id="65" name="Connecteur droit 64"/>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6" name="Connecteur droit 65"/>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130</xdr:row>
      <xdr:rowOff>209550</xdr:rowOff>
    </xdr:from>
    <xdr:to>
      <xdr:col>0</xdr:col>
      <xdr:colOff>247650</xdr:colOff>
      <xdr:row>130</xdr:row>
      <xdr:rowOff>371475</xdr:rowOff>
    </xdr:to>
    <xdr:grpSp>
      <xdr:nvGrpSpPr>
        <xdr:cNvPr id="67" name="Groupe 66"/>
        <xdr:cNvGrpSpPr/>
      </xdr:nvGrpSpPr>
      <xdr:grpSpPr>
        <a:xfrm>
          <a:off x="104775" y="27327225"/>
          <a:ext cx="142875" cy="161925"/>
          <a:chOff x="95250" y="12220575"/>
          <a:chExt cx="142875" cy="161925"/>
        </a:xfrm>
      </xdr:grpSpPr>
      <xdr:cxnSp macro="">
        <xdr:nvCxnSpPr>
          <xdr:cNvPr id="68" name="Connecteur droit 67"/>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9" name="Connecteur droit 68"/>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150</xdr:row>
      <xdr:rowOff>28575</xdr:rowOff>
    </xdr:from>
    <xdr:to>
      <xdr:col>0</xdr:col>
      <xdr:colOff>257175</xdr:colOff>
      <xdr:row>150</xdr:row>
      <xdr:rowOff>190500</xdr:rowOff>
    </xdr:to>
    <xdr:grpSp>
      <xdr:nvGrpSpPr>
        <xdr:cNvPr id="70" name="Groupe 69"/>
        <xdr:cNvGrpSpPr/>
      </xdr:nvGrpSpPr>
      <xdr:grpSpPr>
        <a:xfrm>
          <a:off x="114300" y="32689800"/>
          <a:ext cx="142875" cy="161925"/>
          <a:chOff x="95250" y="12220575"/>
          <a:chExt cx="142875" cy="161925"/>
        </a:xfrm>
      </xdr:grpSpPr>
      <xdr:cxnSp macro="">
        <xdr:nvCxnSpPr>
          <xdr:cNvPr id="71" name="Connecteur droit 70"/>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2" name="Connecteur droit 71"/>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38100</xdr:colOff>
      <xdr:row>137</xdr:row>
      <xdr:rowOff>9525</xdr:rowOff>
    </xdr:from>
    <xdr:ext cx="1417439" cy="288925"/>
    <xdr:sp macro="" textlink="">
      <xdr:nvSpPr>
        <xdr:cNvPr id="79" name="ZoneTexte 78"/>
        <xdr:cNvSpPr txBox="1"/>
      </xdr:nvSpPr>
      <xdr:spPr>
        <a:xfrm>
          <a:off x="4962525" y="30289500"/>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2</a:t>
          </a:r>
          <a:endParaRPr lang="fr-FR" sz="1100"/>
        </a:p>
      </xdr:txBody>
    </xdr:sp>
    <xdr:clientData/>
  </xdr:oneCellAnchor>
  <xdr:oneCellAnchor>
    <xdr:from>
      <xdr:col>5</xdr:col>
      <xdr:colOff>123825</xdr:colOff>
      <xdr:row>154</xdr:row>
      <xdr:rowOff>133350</xdr:rowOff>
    </xdr:from>
    <xdr:ext cx="1417439" cy="288925"/>
    <xdr:sp macro="" textlink="">
      <xdr:nvSpPr>
        <xdr:cNvPr id="80" name="ZoneTexte 79"/>
        <xdr:cNvSpPr txBox="1"/>
      </xdr:nvSpPr>
      <xdr:spPr>
        <a:xfrm>
          <a:off x="4286250" y="3418522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2</a:t>
          </a:r>
          <a:endParaRPr lang="fr-FR" sz="1100"/>
        </a:p>
      </xdr:txBody>
    </xdr:sp>
    <xdr:clientData/>
  </xdr:oneCellAnchor>
  <xdr:oneCellAnchor>
    <xdr:from>
      <xdr:col>5</xdr:col>
      <xdr:colOff>504825</xdr:colOff>
      <xdr:row>219</xdr:row>
      <xdr:rowOff>0</xdr:rowOff>
    </xdr:from>
    <xdr:ext cx="1417439" cy="288925"/>
    <xdr:sp macro="" textlink="">
      <xdr:nvSpPr>
        <xdr:cNvPr id="81" name="ZoneTexte 80"/>
        <xdr:cNvSpPr txBox="1"/>
      </xdr:nvSpPr>
      <xdr:spPr>
        <a:xfrm>
          <a:off x="4667250" y="4651057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5</a:t>
          </a:r>
          <a:endParaRPr lang="fr-FR" sz="1100"/>
        </a:p>
      </xdr:txBody>
    </xdr:sp>
    <xdr:clientData/>
  </xdr:oneCellAnchor>
  <xdr:oneCellAnchor>
    <xdr:from>
      <xdr:col>0</xdr:col>
      <xdr:colOff>0</xdr:colOff>
      <xdr:row>218</xdr:row>
      <xdr:rowOff>142875</xdr:rowOff>
    </xdr:from>
    <xdr:ext cx="2684068" cy="306815"/>
    <xdr:sp macro="" textlink="">
      <xdr:nvSpPr>
        <xdr:cNvPr id="82" name="ZoneTexte 81"/>
        <xdr:cNvSpPr txBox="1"/>
      </xdr:nvSpPr>
      <xdr:spPr>
        <a:xfrm>
          <a:off x="0" y="46462950"/>
          <a:ext cx="2684068"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Consommation d'eau de la douche</a:t>
          </a:r>
          <a:endParaRPr lang="fr-FR" sz="1200" u="heavy" baseline="0">
            <a:uFill>
              <a:solidFill>
                <a:schemeClr val="accent2"/>
              </a:solidFill>
            </a:u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3816</xdr:colOff>
      <xdr:row>8</xdr:row>
      <xdr:rowOff>85725</xdr:rowOff>
    </xdr:from>
    <xdr:ext cx="2881622" cy="981075"/>
    <xdr:sp macro="" textlink="">
      <xdr:nvSpPr>
        <xdr:cNvPr id="2" name="Rectangle 1"/>
        <xdr:cNvSpPr/>
      </xdr:nvSpPr>
      <xdr:spPr>
        <a:xfrm>
          <a:off x="1880241" y="1609725"/>
          <a:ext cx="2881622" cy="981075"/>
        </a:xfrm>
        <a:prstGeom prst="rect">
          <a:avLst/>
        </a:prstGeom>
        <a:noFill/>
      </xdr:spPr>
      <xdr:txBody>
        <a:bodyPr wrap="none" lIns="91440" tIns="45720" rIns="91440" bIns="45720">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oneCellAnchor>
  <xdr:oneCellAnchor>
    <xdr:from>
      <xdr:col>0</xdr:col>
      <xdr:colOff>304800</xdr:colOff>
      <xdr:row>36</xdr:row>
      <xdr:rowOff>187544</xdr:rowOff>
    </xdr:from>
    <xdr:ext cx="6076950" cy="2722540"/>
    <xdr:sp macro="" textlink="">
      <xdr:nvSpPr>
        <xdr:cNvPr id="5" name="ZoneTexte 4"/>
        <xdr:cNvSpPr txBox="1"/>
      </xdr:nvSpPr>
      <xdr:spPr>
        <a:xfrm>
          <a:off x="304800" y="7102694"/>
          <a:ext cx="6076950" cy="2722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Espaces Info Energie, soutenus par la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Région Auvergne Rhone Alpes</a:t>
          </a: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l'ADEME et les collectivités locales, ont pour objectif d'informer et de conseiller les particuliers de manière objective et gratuite, sur la maîtrise de l'énergie et les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Notez vos </a:t>
          </a:r>
          <a:r>
            <a:rPr kumimoji="0" lang="fr-FR" sz="1200" b="0" i="0" u="none" strike="noStrike" kern="0" cap="none" spc="0" normalizeH="0" baseline="0" noProof="0">
              <a:ln>
                <a:noFill/>
              </a:ln>
              <a:solidFill>
                <a:sysClr val="windowText" lastClr="000000"/>
              </a:solidFill>
              <a:effectLst/>
              <a:uLnTx/>
              <a:uFillTx/>
              <a:latin typeface="+mn-lt"/>
              <a:ea typeface="+mn-ea"/>
              <a:cs typeface="+mn-cs"/>
            </a:rPr>
            <a:t>éventuelles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questions afin que le conseiller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puisse y répondre lors du retour du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Dans ce cadre, nous vous proposons cet autodiagnostic afin de mieux comprendre vos consommations d'électricité et d'eau, et de vous guider dans vos choix d'achat de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remercions de bien vouloir remplir ce questionnaire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de la manière la plus complète possible.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Pour tous renseignements complémentaires, n'hésitez pas à contacter l'un de nos conseillers aux coordonnées figurant en fin de document.</a:t>
          </a:r>
          <a:endParaRPr lang="fr-FR" sz="1200">
            <a:latin typeface="Calibri" panose="020F0502020204030204" pitchFamily="34" charset="0"/>
          </a:endParaRPr>
        </a:p>
      </xdr:txBody>
    </xdr:sp>
    <xdr:clientData/>
  </xdr:oneCellAnchor>
  <xdr:oneCellAnchor>
    <xdr:from>
      <xdr:col>0</xdr:col>
      <xdr:colOff>0</xdr:colOff>
      <xdr:row>53</xdr:row>
      <xdr:rowOff>114300</xdr:rowOff>
    </xdr:from>
    <xdr:ext cx="1925014" cy="306815"/>
    <xdr:sp macro="" textlink="">
      <xdr:nvSpPr>
        <xdr:cNvPr id="6" name="ZoneTexte 5"/>
        <xdr:cNvSpPr txBox="1"/>
      </xdr:nvSpPr>
      <xdr:spPr>
        <a:xfrm>
          <a:off x="0" y="10277475"/>
          <a:ext cx="192501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Informatique, TV, HiFi</a:t>
          </a:r>
          <a:endParaRPr lang="fr-FR" sz="1200" u="heavy" baseline="0">
            <a:uFill>
              <a:solidFill>
                <a:schemeClr val="accent2"/>
              </a:solidFill>
            </a:uFill>
          </a:endParaRPr>
        </a:p>
      </xdr:txBody>
    </xdr:sp>
    <xdr:clientData/>
  </xdr:oneCellAnchor>
  <xdr:oneCellAnchor>
    <xdr:from>
      <xdr:col>0</xdr:col>
      <xdr:colOff>0</xdr:colOff>
      <xdr:row>92</xdr:row>
      <xdr:rowOff>114300</xdr:rowOff>
    </xdr:from>
    <xdr:ext cx="1633139" cy="306815"/>
    <xdr:sp macro="" textlink="">
      <xdr:nvSpPr>
        <xdr:cNvPr id="7" name="ZoneTexte 6"/>
        <xdr:cNvSpPr txBox="1"/>
      </xdr:nvSpPr>
      <xdr:spPr>
        <a:xfrm>
          <a:off x="0" y="20612100"/>
          <a:ext cx="163313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lavage</a:t>
          </a:r>
          <a:endParaRPr lang="fr-FR" sz="1200" u="heavy" baseline="0">
            <a:uFill>
              <a:solidFill>
                <a:schemeClr val="accent2"/>
              </a:solidFill>
            </a:uFill>
          </a:endParaRPr>
        </a:p>
      </xdr:txBody>
    </xdr:sp>
    <xdr:clientData/>
  </xdr:oneCellAnchor>
  <xdr:oneCellAnchor>
    <xdr:from>
      <xdr:col>2</xdr:col>
      <xdr:colOff>742950</xdr:colOff>
      <xdr:row>92</xdr:row>
      <xdr:rowOff>95250</xdr:rowOff>
    </xdr:from>
    <xdr:ext cx="3290003" cy="288925"/>
    <xdr:sp macro="" textlink="">
      <xdr:nvSpPr>
        <xdr:cNvPr id="8" name="ZoneTexte 7"/>
        <xdr:cNvSpPr txBox="1"/>
      </xdr:nvSpPr>
      <xdr:spPr>
        <a:xfrm>
          <a:off x="2619375" y="20593050"/>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oneCellAnchor>
    <xdr:from>
      <xdr:col>2</xdr:col>
      <xdr:colOff>733425</xdr:colOff>
      <xdr:row>53</xdr:row>
      <xdr:rowOff>95250</xdr:rowOff>
    </xdr:from>
    <xdr:ext cx="3004220" cy="288925"/>
    <xdr:sp macro="" textlink="">
      <xdr:nvSpPr>
        <xdr:cNvPr id="9" name="ZoneTexte 8"/>
        <xdr:cNvSpPr txBox="1"/>
      </xdr:nvSpPr>
      <xdr:spPr>
        <a:xfrm>
          <a:off x="2609850" y="10258425"/>
          <a:ext cx="3004220"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puissance)</a:t>
          </a:r>
          <a:r>
            <a:rPr lang="fr-FR"/>
            <a:t> </a:t>
          </a:r>
          <a:endParaRPr lang="fr-FR" sz="1100"/>
        </a:p>
      </xdr:txBody>
    </xdr:sp>
    <xdr:clientData/>
  </xdr:oneCellAnchor>
  <xdr:oneCellAnchor>
    <xdr:from>
      <xdr:col>0</xdr:col>
      <xdr:colOff>0</xdr:colOff>
      <xdr:row>113</xdr:row>
      <xdr:rowOff>114300</xdr:rowOff>
    </xdr:from>
    <xdr:ext cx="1544012" cy="306815"/>
    <xdr:sp macro="" textlink="">
      <xdr:nvSpPr>
        <xdr:cNvPr id="10" name="ZoneTexte 9"/>
        <xdr:cNvSpPr txBox="1"/>
      </xdr:nvSpPr>
      <xdr:spPr>
        <a:xfrm>
          <a:off x="0" y="24841200"/>
          <a:ext cx="1544012"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froid</a:t>
          </a:r>
          <a:endParaRPr lang="fr-FR" sz="1200" u="heavy" baseline="0">
            <a:uFill>
              <a:solidFill>
                <a:schemeClr val="accent2"/>
              </a:solidFill>
            </a:uFill>
          </a:endParaRPr>
        </a:p>
      </xdr:txBody>
    </xdr:sp>
    <xdr:clientData/>
  </xdr:oneCellAnchor>
  <xdr:oneCellAnchor>
    <xdr:from>
      <xdr:col>2</xdr:col>
      <xdr:colOff>752475</xdr:colOff>
      <xdr:row>113</xdr:row>
      <xdr:rowOff>95250</xdr:rowOff>
    </xdr:from>
    <xdr:ext cx="3290003" cy="288925"/>
    <xdr:sp macro="" textlink="">
      <xdr:nvSpPr>
        <xdr:cNvPr id="11" name="ZoneTexte 10"/>
        <xdr:cNvSpPr txBox="1"/>
      </xdr:nvSpPr>
      <xdr:spPr>
        <a:xfrm>
          <a:off x="2628900" y="24822150"/>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twoCellAnchor>
    <xdr:from>
      <xdr:col>1</xdr:col>
      <xdr:colOff>333375</xdr:colOff>
      <xdr:row>138</xdr:row>
      <xdr:rowOff>66686</xdr:rowOff>
    </xdr:from>
    <xdr:to>
      <xdr:col>6</xdr:col>
      <xdr:colOff>781050</xdr:colOff>
      <xdr:row>147</xdr:row>
      <xdr:rowOff>180982</xdr:rowOff>
    </xdr:to>
    <xdr:grpSp>
      <xdr:nvGrpSpPr>
        <xdr:cNvPr id="12" name="Groupe 11"/>
        <xdr:cNvGrpSpPr/>
      </xdr:nvGrpSpPr>
      <xdr:grpSpPr>
        <a:xfrm>
          <a:off x="704850" y="29613236"/>
          <a:ext cx="5686425" cy="1895471"/>
          <a:chOff x="514350" y="33261300"/>
          <a:chExt cx="5353049" cy="1827315"/>
        </a:xfrm>
      </xdr:grpSpPr>
      <xdr:sp macro="" textlink="">
        <xdr:nvSpPr>
          <xdr:cNvPr id="13" name="ZoneTexte 12"/>
          <xdr:cNvSpPr txBox="1"/>
        </xdr:nvSpPr>
        <xdr:spPr>
          <a:xfrm>
            <a:off x="982218" y="33308928"/>
            <a:ext cx="4866132" cy="4876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congélateur, voici quelques</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correspondances approximatives selon le type et la hauteur ou la longueur :</a:t>
            </a:r>
          </a:p>
          <a:p>
            <a:pPr marL="0" indent="0"/>
            <a:endPar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endParaRPr>
          </a:p>
          <a:p>
            <a:pPr marL="0" indent="0"/>
            <a:endPar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endParaRPr>
          </a:p>
        </xdr:txBody>
      </xdr:sp>
      <xdr:pic>
        <xdr:nvPicPr>
          <xdr:cNvPr id="14" name="Imag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33261300"/>
            <a:ext cx="428400" cy="412996"/>
          </a:xfrm>
          <a:prstGeom prst="rect">
            <a:avLst/>
          </a:prstGeom>
        </xdr:spPr>
      </xdr:pic>
      <xdr:sp macro="" textlink="">
        <xdr:nvSpPr>
          <xdr:cNvPr id="15" name="Rectangle 14"/>
          <xdr:cNvSpPr/>
        </xdr:nvSpPr>
        <xdr:spPr>
          <a:xfrm>
            <a:off x="1019174" y="33308932"/>
            <a:ext cx="4848225" cy="17796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76200</xdr:colOff>
      <xdr:row>121</xdr:row>
      <xdr:rowOff>180987</xdr:rowOff>
    </xdr:from>
    <xdr:to>
      <xdr:col>5</xdr:col>
      <xdr:colOff>752475</xdr:colOff>
      <xdr:row>130</xdr:row>
      <xdr:rowOff>85727</xdr:rowOff>
    </xdr:to>
    <xdr:grpSp>
      <xdr:nvGrpSpPr>
        <xdr:cNvPr id="16" name="Groupe 15"/>
        <xdr:cNvGrpSpPr/>
      </xdr:nvGrpSpPr>
      <xdr:grpSpPr>
        <a:xfrm>
          <a:off x="76200" y="26155662"/>
          <a:ext cx="5419725" cy="1628765"/>
          <a:chOff x="542925" y="28670258"/>
          <a:chExt cx="5000625" cy="1894104"/>
        </a:xfrm>
      </xdr:grpSpPr>
      <xdr:pic>
        <xdr:nvPicPr>
          <xdr:cNvPr id="17" name="Imag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28670258"/>
            <a:ext cx="426482" cy="495293"/>
          </a:xfrm>
          <a:prstGeom prst="rect">
            <a:avLst/>
          </a:prstGeom>
        </xdr:spPr>
      </xdr:pic>
      <xdr:sp macro="" textlink="">
        <xdr:nvSpPr>
          <xdr:cNvPr id="18" name="ZoneTexte 17"/>
          <xdr:cNvSpPr txBox="1"/>
        </xdr:nvSpPr>
        <xdr:spPr>
          <a:xfrm>
            <a:off x="1067943" y="28719317"/>
            <a:ext cx="4475607" cy="6074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réfrigérateur,</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voici quelques correspondances approximatives selon la hauteur :</a:t>
            </a:r>
          </a:p>
        </xdr:txBody>
      </xdr:sp>
      <xdr:sp macro="" textlink="">
        <xdr:nvSpPr>
          <xdr:cNvPr id="19" name="Rectangle 18"/>
          <xdr:cNvSpPr/>
        </xdr:nvSpPr>
        <xdr:spPr>
          <a:xfrm>
            <a:off x="1066800" y="28717874"/>
            <a:ext cx="4210050" cy="18464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oneCellAnchor>
    <xdr:from>
      <xdr:col>0</xdr:col>
      <xdr:colOff>0</xdr:colOff>
      <xdr:row>148</xdr:row>
      <xdr:rowOff>0</xdr:rowOff>
    </xdr:from>
    <xdr:ext cx="857864" cy="306815"/>
    <xdr:sp macro="" textlink="">
      <xdr:nvSpPr>
        <xdr:cNvPr id="20" name="ZoneTexte 19"/>
        <xdr:cNvSpPr txBox="1"/>
      </xdr:nvSpPr>
      <xdr:spPr>
        <a:xfrm>
          <a:off x="0" y="34994850"/>
          <a:ext cx="85786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Eclairage</a:t>
          </a:r>
          <a:endParaRPr lang="fr-FR" sz="1200" u="heavy" baseline="0">
            <a:uFill>
              <a:solidFill>
                <a:schemeClr val="accent2"/>
              </a:solidFill>
            </a:uFill>
          </a:endParaRPr>
        </a:p>
      </xdr:txBody>
    </xdr:sp>
    <xdr:clientData/>
  </xdr:oneCellAnchor>
  <xdr:twoCellAnchor>
    <xdr:from>
      <xdr:col>4</xdr:col>
      <xdr:colOff>561975</xdr:colOff>
      <xdr:row>150</xdr:row>
      <xdr:rowOff>209550</xdr:rowOff>
    </xdr:from>
    <xdr:to>
      <xdr:col>4</xdr:col>
      <xdr:colOff>740704</xdr:colOff>
      <xdr:row>150</xdr:row>
      <xdr:rowOff>389550</xdr:rowOff>
    </xdr:to>
    <xdr:pic>
      <xdr:nvPicPr>
        <xdr:cNvPr id="23" name="Image 2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62400" y="31489650"/>
          <a:ext cx="178729" cy="180000"/>
        </a:xfrm>
        <a:prstGeom prst="rect">
          <a:avLst/>
        </a:prstGeom>
      </xdr:spPr>
    </xdr:pic>
    <xdr:clientData/>
  </xdr:twoCellAnchor>
  <xdr:twoCellAnchor>
    <xdr:from>
      <xdr:col>1</xdr:col>
      <xdr:colOff>180975</xdr:colOff>
      <xdr:row>172</xdr:row>
      <xdr:rowOff>76226</xdr:rowOff>
    </xdr:from>
    <xdr:to>
      <xdr:col>5</xdr:col>
      <xdr:colOff>600075</xdr:colOff>
      <xdr:row>175</xdr:row>
      <xdr:rowOff>25069</xdr:rowOff>
    </xdr:to>
    <xdr:grpSp>
      <xdr:nvGrpSpPr>
        <xdr:cNvPr id="42" name="Groupe 41"/>
        <xdr:cNvGrpSpPr/>
      </xdr:nvGrpSpPr>
      <xdr:grpSpPr>
        <a:xfrm>
          <a:off x="552450" y="36461726"/>
          <a:ext cx="4791075" cy="729893"/>
          <a:chOff x="504825" y="35318700"/>
          <a:chExt cx="4632441" cy="564121"/>
        </a:xfrm>
      </xdr:grpSpPr>
      <xdr:pic>
        <xdr:nvPicPr>
          <xdr:cNvPr id="21" name="Image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35318700"/>
            <a:ext cx="428315" cy="331103"/>
          </a:xfrm>
          <a:prstGeom prst="rect">
            <a:avLst/>
          </a:prstGeom>
        </xdr:spPr>
      </xdr:pic>
      <xdr:sp macro="" textlink="">
        <xdr:nvSpPr>
          <xdr:cNvPr id="24" name="ZoneTexte 23"/>
          <xdr:cNvSpPr txBox="1"/>
        </xdr:nvSpPr>
        <xdr:spPr>
          <a:xfrm>
            <a:off x="1009650" y="35375850"/>
            <a:ext cx="4127616" cy="5069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prstClr val="black"/>
                </a:solidFill>
                <a:effectLst/>
                <a:uLnTx/>
                <a:uFillTx/>
                <a:latin typeface="Calibri" panose="020F0502020204030204" pitchFamily="34" charset="0"/>
                <a:ea typeface="+mn-ea"/>
                <a:cs typeface="+mn-cs"/>
              </a:rPr>
              <a:t>Puissance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Si vous avez plusieurs ampoules de même type dans une pièce,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additionnez les puissances.</a:t>
            </a:r>
            <a:endParaRPr lang="fr-FR" sz="1100"/>
          </a:p>
        </xdr:txBody>
      </xdr:sp>
    </xdr:grpSp>
    <xdr:clientData/>
  </xdr:twoCellAnchor>
  <xdr:oneCellAnchor>
    <xdr:from>
      <xdr:col>1</xdr:col>
      <xdr:colOff>476250</xdr:colOff>
      <xdr:row>14</xdr:row>
      <xdr:rowOff>76200</xdr:rowOff>
    </xdr:from>
    <xdr:ext cx="5095177" cy="530658"/>
    <xdr:sp macro="" textlink="">
      <xdr:nvSpPr>
        <xdr:cNvPr id="25" name="Rectangle 24"/>
        <xdr:cNvSpPr/>
      </xdr:nvSpPr>
      <xdr:spPr>
        <a:xfrm>
          <a:off x="800100" y="2743200"/>
          <a:ext cx="5095177" cy="530658"/>
        </a:xfrm>
        <a:prstGeom prst="rect">
          <a:avLst/>
        </a:prstGeom>
        <a:noFill/>
      </xdr:spPr>
      <xdr:txBody>
        <a:bodyPr wrap="none" lIns="91440" tIns="45720" rIns="91440" bIns="45720">
          <a:sp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Fiche de relevés de vos mesures</a:t>
          </a:r>
        </a:p>
      </xdr:txBody>
    </xdr:sp>
    <xdr:clientData/>
  </xdr:oneCellAnchor>
  <xdr:oneCellAnchor>
    <xdr:from>
      <xdr:col>0</xdr:col>
      <xdr:colOff>0</xdr:colOff>
      <xdr:row>176</xdr:row>
      <xdr:rowOff>114300</xdr:rowOff>
    </xdr:from>
    <xdr:ext cx="4499437" cy="306815"/>
    <xdr:sp macro="" textlink="">
      <xdr:nvSpPr>
        <xdr:cNvPr id="26" name="ZoneTexte 25"/>
        <xdr:cNvSpPr txBox="1"/>
      </xdr:nvSpPr>
      <xdr:spPr>
        <a:xfrm>
          <a:off x="0" y="41052750"/>
          <a:ext cx="449943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Perte d'énergie liée au stockage de l'eau dans le cumulus</a:t>
          </a:r>
          <a:endParaRPr lang="fr-FR" sz="1200" u="heavy" baseline="0">
            <a:uFill>
              <a:solidFill>
                <a:schemeClr val="accent2"/>
              </a:solidFill>
            </a:uFill>
          </a:endParaRPr>
        </a:p>
      </xdr:txBody>
    </xdr:sp>
    <xdr:clientData/>
  </xdr:oneCellAnchor>
  <xdr:oneCellAnchor>
    <xdr:from>
      <xdr:col>5</xdr:col>
      <xdr:colOff>504825</xdr:colOff>
      <xdr:row>176</xdr:row>
      <xdr:rowOff>152400</xdr:rowOff>
    </xdr:from>
    <xdr:ext cx="1417439" cy="288925"/>
    <xdr:sp macro="" textlink="">
      <xdr:nvSpPr>
        <xdr:cNvPr id="27" name="ZoneTexte 26"/>
        <xdr:cNvSpPr txBox="1"/>
      </xdr:nvSpPr>
      <xdr:spPr>
        <a:xfrm>
          <a:off x="4667250" y="36861750"/>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3</a:t>
          </a:r>
          <a:endParaRPr lang="fr-FR" sz="1100"/>
        </a:p>
      </xdr:txBody>
    </xdr:sp>
    <xdr:clientData/>
  </xdr:oneCellAnchor>
  <xdr:oneCellAnchor>
    <xdr:from>
      <xdr:col>0</xdr:col>
      <xdr:colOff>0</xdr:colOff>
      <xdr:row>182</xdr:row>
      <xdr:rowOff>152400</xdr:rowOff>
    </xdr:from>
    <xdr:ext cx="1674369" cy="306815"/>
    <xdr:sp macro="" textlink="">
      <xdr:nvSpPr>
        <xdr:cNvPr id="28" name="ZoneTexte 27"/>
        <xdr:cNvSpPr txBox="1"/>
      </xdr:nvSpPr>
      <xdr:spPr>
        <a:xfrm>
          <a:off x="0" y="42252900"/>
          <a:ext cx="167436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Consommation d'eau</a:t>
          </a:r>
          <a:endParaRPr lang="fr-FR" sz="1200" u="heavy" baseline="0">
            <a:uFill>
              <a:solidFill>
                <a:schemeClr val="accent2"/>
              </a:solidFill>
            </a:uFill>
          </a:endParaRPr>
        </a:p>
      </xdr:txBody>
    </xdr:sp>
    <xdr:clientData/>
  </xdr:oneCellAnchor>
  <xdr:oneCellAnchor>
    <xdr:from>
      <xdr:col>5</xdr:col>
      <xdr:colOff>495300</xdr:colOff>
      <xdr:row>182</xdr:row>
      <xdr:rowOff>161925</xdr:rowOff>
    </xdr:from>
    <xdr:ext cx="1417439" cy="288925"/>
    <xdr:sp macro="" textlink="">
      <xdr:nvSpPr>
        <xdr:cNvPr id="29" name="ZoneTexte 28"/>
        <xdr:cNvSpPr txBox="1"/>
      </xdr:nvSpPr>
      <xdr:spPr>
        <a:xfrm>
          <a:off x="4657725" y="3803332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4</a:t>
          </a:r>
          <a:endParaRPr lang="fr-FR" sz="1100"/>
        </a:p>
      </xdr:txBody>
    </xdr:sp>
    <xdr:clientData/>
  </xdr:oneCellAnchor>
  <xdr:oneCellAnchor>
    <xdr:from>
      <xdr:col>0</xdr:col>
      <xdr:colOff>304800</xdr:colOff>
      <xdr:row>208</xdr:row>
      <xdr:rowOff>107730</xdr:rowOff>
    </xdr:from>
    <xdr:ext cx="6076950" cy="655949"/>
    <xdr:sp macro="" textlink="">
      <xdr:nvSpPr>
        <xdr:cNvPr id="33" name="ZoneTexte 32"/>
        <xdr:cNvSpPr txBox="1"/>
      </xdr:nvSpPr>
      <xdr:spPr>
        <a:xfrm>
          <a:off x="304800" y="38845905"/>
          <a:ext cx="6076950" cy="655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1200" b="0" i="0" u="none" strike="noStrike">
              <a:solidFill>
                <a:schemeClr val="tx1"/>
              </a:solidFill>
              <a:effectLst/>
              <a:latin typeface="Calibri" panose="020F0502020204030204" pitchFamily="34" charset="0"/>
              <a:ea typeface="+mn-ea"/>
              <a:cs typeface="+mn-cs"/>
            </a:rPr>
            <a:t>A présent,</a:t>
          </a:r>
          <a:r>
            <a:rPr lang="fr-FR" sz="1200" b="0" i="0" u="none" strike="noStrike" baseline="0">
              <a:solidFill>
                <a:schemeClr val="tx1"/>
              </a:solidFill>
              <a:effectLst/>
              <a:latin typeface="Calibri" panose="020F0502020204030204" pitchFamily="34" charset="0"/>
              <a:ea typeface="+mn-ea"/>
              <a:cs typeface="+mn-cs"/>
            </a:rPr>
            <a:t> vous pouvez tester les appareils qui permettent de faire des économies d'eau et d'énergie fourni dans le consokit.</a:t>
          </a:r>
        </a:p>
        <a:p>
          <a:pPr algn="ctr"/>
          <a:r>
            <a:rPr lang="fr-FR" sz="1200" b="0" i="0" u="none" strike="noStrike" baseline="0">
              <a:solidFill>
                <a:schemeClr val="tx1"/>
              </a:solidFill>
              <a:effectLst/>
              <a:latin typeface="Calibri" panose="020F0502020204030204" pitchFamily="34" charset="0"/>
              <a:ea typeface="+mn-ea"/>
              <a:cs typeface="+mn-cs"/>
            </a:rPr>
            <a:t>Voir fiches notices 6, 7, 8 et 9.</a:t>
          </a:r>
          <a:endParaRPr lang="fr-FR" sz="1200">
            <a:latin typeface="Calibri" panose="020F0502020204030204" pitchFamily="34" charset="0"/>
          </a:endParaRPr>
        </a:p>
      </xdr:txBody>
    </xdr:sp>
    <xdr:clientData/>
  </xdr:oneCellAnchor>
  <xdr:twoCellAnchor>
    <xdr:from>
      <xdr:col>12</xdr:col>
      <xdr:colOff>19051</xdr:colOff>
      <xdr:row>73</xdr:row>
      <xdr:rowOff>28575</xdr:rowOff>
    </xdr:from>
    <xdr:to>
      <xdr:col>12</xdr:col>
      <xdr:colOff>590551</xdr:colOff>
      <xdr:row>77</xdr:row>
      <xdr:rowOff>142875</xdr:rowOff>
    </xdr:to>
    <xdr:sp macro="" textlink="">
      <xdr:nvSpPr>
        <xdr:cNvPr id="37" name="Accolade fermante 36"/>
        <xdr:cNvSpPr/>
      </xdr:nvSpPr>
      <xdr:spPr>
        <a:xfrm>
          <a:off x="12801601" y="11077575"/>
          <a:ext cx="571500" cy="762000"/>
        </a:xfrm>
        <a:prstGeom prst="rightBrace">
          <a:avLst>
            <a:gd name="adj1" fmla="val 56548"/>
            <a:gd name="adj2" fmla="val 50000"/>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12</xdr:col>
      <xdr:colOff>9525</xdr:colOff>
      <xdr:row>70</xdr:row>
      <xdr:rowOff>19050</xdr:rowOff>
    </xdr:from>
    <xdr:to>
      <xdr:col>12</xdr:col>
      <xdr:colOff>581025</xdr:colOff>
      <xdr:row>77</xdr:row>
      <xdr:rowOff>142875</xdr:rowOff>
    </xdr:to>
    <xdr:sp macro="" textlink="">
      <xdr:nvSpPr>
        <xdr:cNvPr id="38" name="Accolade fermante 37"/>
        <xdr:cNvSpPr/>
      </xdr:nvSpPr>
      <xdr:spPr>
        <a:xfrm>
          <a:off x="12792075" y="10582275"/>
          <a:ext cx="571500" cy="1257300"/>
        </a:xfrm>
        <a:prstGeom prst="rightBrace">
          <a:avLst>
            <a:gd name="adj1" fmla="val 56548"/>
            <a:gd name="adj2" fmla="val 50000"/>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15</xdr:col>
      <xdr:colOff>238124</xdr:colOff>
      <xdr:row>70</xdr:row>
      <xdr:rowOff>57150</xdr:rowOff>
    </xdr:from>
    <xdr:to>
      <xdr:col>15</xdr:col>
      <xdr:colOff>466725</xdr:colOff>
      <xdr:row>72</xdr:row>
      <xdr:rowOff>152400</xdr:rowOff>
    </xdr:to>
    <xdr:sp macro="" textlink="">
      <xdr:nvSpPr>
        <xdr:cNvPr id="39" name="Accolade fermante 38"/>
        <xdr:cNvSpPr/>
      </xdr:nvSpPr>
      <xdr:spPr>
        <a:xfrm>
          <a:off x="15382874" y="10620375"/>
          <a:ext cx="228601" cy="419100"/>
        </a:xfrm>
        <a:prstGeom prst="rightBrace">
          <a:avLst>
            <a:gd name="adj1" fmla="val 56548"/>
            <a:gd name="adj2" fmla="val 50000"/>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5</xdr:col>
      <xdr:colOff>495299</xdr:colOff>
      <xdr:row>55</xdr:row>
      <xdr:rowOff>133350</xdr:rowOff>
    </xdr:from>
    <xdr:to>
      <xdr:col>6</xdr:col>
      <xdr:colOff>457199</xdr:colOff>
      <xdr:row>59</xdr:row>
      <xdr:rowOff>89807</xdr:rowOff>
    </xdr:to>
    <xdr:pic>
      <xdr:nvPicPr>
        <xdr:cNvPr id="40" name="Imag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57724" y="10915650"/>
          <a:ext cx="723900" cy="727982"/>
        </a:xfrm>
        <a:prstGeom prst="rect">
          <a:avLst/>
        </a:prstGeom>
      </xdr:spPr>
    </xdr:pic>
    <xdr:clientData/>
  </xdr:twoCellAnchor>
  <xdr:twoCellAnchor editAs="oneCell">
    <xdr:from>
      <xdr:col>5</xdr:col>
      <xdr:colOff>470808</xdr:colOff>
      <xdr:row>68</xdr:row>
      <xdr:rowOff>40820</xdr:rowOff>
    </xdr:from>
    <xdr:to>
      <xdr:col>6</xdr:col>
      <xdr:colOff>508908</xdr:colOff>
      <xdr:row>72</xdr:row>
      <xdr:rowOff>83342</xdr:rowOff>
    </xdr:to>
    <xdr:pic>
      <xdr:nvPicPr>
        <xdr:cNvPr id="41" name="Image 4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33233" y="13699670"/>
          <a:ext cx="800100" cy="804522"/>
        </a:xfrm>
        <a:prstGeom prst="rect">
          <a:avLst/>
        </a:prstGeom>
      </xdr:spPr>
    </xdr:pic>
    <xdr:clientData/>
  </xdr:twoCellAnchor>
  <xdr:twoCellAnchor editAs="oneCell">
    <xdr:from>
      <xdr:col>7</xdr:col>
      <xdr:colOff>28574</xdr:colOff>
      <xdr:row>155</xdr:row>
      <xdr:rowOff>74840</xdr:rowOff>
    </xdr:from>
    <xdr:to>
      <xdr:col>7</xdr:col>
      <xdr:colOff>752474</xdr:colOff>
      <xdr:row>163</xdr:row>
      <xdr:rowOff>23518</xdr:rowOff>
    </xdr:to>
    <xdr:pic>
      <xdr:nvPicPr>
        <xdr:cNvPr id="43" name="Image 4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4999" y="32659865"/>
          <a:ext cx="723900" cy="1491729"/>
        </a:xfrm>
        <a:prstGeom prst="rect">
          <a:avLst/>
        </a:prstGeom>
      </xdr:spPr>
    </xdr:pic>
    <xdr:clientData/>
  </xdr:twoCellAnchor>
  <xdr:twoCellAnchor editAs="oneCell">
    <xdr:from>
      <xdr:col>4</xdr:col>
      <xdr:colOff>323850</xdr:colOff>
      <xdr:row>178</xdr:row>
      <xdr:rowOff>84364</xdr:rowOff>
    </xdr:from>
    <xdr:to>
      <xdr:col>5</xdr:col>
      <xdr:colOff>137431</xdr:colOff>
      <xdr:row>183</xdr:row>
      <xdr:rowOff>139530</xdr:rowOff>
    </xdr:to>
    <xdr:pic>
      <xdr:nvPicPr>
        <xdr:cNvPr id="44" name="Image 4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724275" y="35307814"/>
          <a:ext cx="575581" cy="1026716"/>
        </a:xfrm>
        <a:prstGeom prst="rect">
          <a:avLst/>
        </a:prstGeom>
      </xdr:spPr>
    </xdr:pic>
    <xdr:clientData/>
  </xdr:twoCellAnchor>
  <xdr:twoCellAnchor editAs="oneCell">
    <xdr:from>
      <xdr:col>6</xdr:col>
      <xdr:colOff>256488</xdr:colOff>
      <xdr:row>185</xdr:row>
      <xdr:rowOff>383035</xdr:rowOff>
    </xdr:from>
    <xdr:to>
      <xdr:col>7</xdr:col>
      <xdr:colOff>251956</xdr:colOff>
      <xdr:row>193</xdr:row>
      <xdr:rowOff>6458</xdr:rowOff>
    </xdr:to>
    <xdr:pic>
      <xdr:nvPicPr>
        <xdr:cNvPr id="45" name="Image 44"/>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7527"/>
        <a:stretch/>
      </xdr:blipFill>
      <xdr:spPr>
        <a:xfrm>
          <a:off x="5173769" y="36542316"/>
          <a:ext cx="757468" cy="1361736"/>
        </a:xfrm>
        <a:prstGeom prst="rect">
          <a:avLst/>
        </a:prstGeom>
      </xdr:spPr>
    </xdr:pic>
    <xdr:clientData/>
  </xdr:twoCellAnchor>
  <xdr:twoCellAnchor editAs="oneCell">
    <xdr:from>
      <xdr:col>7</xdr:col>
      <xdr:colOff>23134</xdr:colOff>
      <xdr:row>96</xdr:row>
      <xdr:rowOff>23130</xdr:rowOff>
    </xdr:from>
    <xdr:to>
      <xdr:col>7</xdr:col>
      <xdr:colOff>721260</xdr:colOff>
      <xdr:row>99</xdr:row>
      <xdr:rowOff>48984</xdr:rowOff>
    </xdr:to>
    <xdr:pic>
      <xdr:nvPicPr>
        <xdr:cNvPr id="46" name="Image 4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09559" y="19511280"/>
          <a:ext cx="698126" cy="816429"/>
        </a:xfrm>
        <a:prstGeom prst="rect">
          <a:avLst/>
        </a:prstGeom>
      </xdr:spPr>
    </xdr:pic>
    <xdr:clientData/>
  </xdr:twoCellAnchor>
  <xdr:twoCellAnchor editAs="oneCell">
    <xdr:from>
      <xdr:col>7</xdr:col>
      <xdr:colOff>36738</xdr:colOff>
      <xdr:row>101</xdr:row>
      <xdr:rowOff>180976</xdr:rowOff>
    </xdr:from>
    <xdr:to>
      <xdr:col>7</xdr:col>
      <xdr:colOff>759797</xdr:colOff>
      <xdr:row>105</xdr:row>
      <xdr:rowOff>6804</xdr:rowOff>
    </xdr:to>
    <xdr:pic>
      <xdr:nvPicPr>
        <xdr:cNvPr id="47" name="Image 4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23163" y="19869151"/>
          <a:ext cx="723059" cy="854528"/>
        </a:xfrm>
        <a:prstGeom prst="rect">
          <a:avLst/>
        </a:prstGeom>
      </xdr:spPr>
    </xdr:pic>
    <xdr:clientData/>
  </xdr:twoCellAnchor>
  <xdr:twoCellAnchor editAs="oneCell">
    <xdr:from>
      <xdr:col>6</xdr:col>
      <xdr:colOff>843642</xdr:colOff>
      <xdr:row>117</xdr:row>
      <xdr:rowOff>51711</xdr:rowOff>
    </xdr:from>
    <xdr:to>
      <xdr:col>8</xdr:col>
      <xdr:colOff>32055</xdr:colOff>
      <xdr:row>118</xdr:row>
      <xdr:rowOff>504825</xdr:rowOff>
    </xdr:to>
    <xdr:pic>
      <xdr:nvPicPr>
        <xdr:cNvPr id="48" name="Image 4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453867" y="24635736"/>
          <a:ext cx="921963" cy="853164"/>
        </a:xfrm>
        <a:prstGeom prst="rect">
          <a:avLst/>
        </a:prstGeom>
      </xdr:spPr>
    </xdr:pic>
    <xdr:clientData/>
  </xdr:twoCellAnchor>
  <xdr:twoCellAnchor editAs="oneCell">
    <xdr:from>
      <xdr:col>7</xdr:col>
      <xdr:colOff>9525</xdr:colOff>
      <xdr:row>131</xdr:row>
      <xdr:rowOff>217712</xdr:rowOff>
    </xdr:from>
    <xdr:to>
      <xdr:col>8</xdr:col>
      <xdr:colOff>47625</xdr:colOff>
      <xdr:row>135</xdr:row>
      <xdr:rowOff>81562</xdr:rowOff>
    </xdr:to>
    <xdr:pic>
      <xdr:nvPicPr>
        <xdr:cNvPr id="49" name="Image 4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95950" y="27468737"/>
          <a:ext cx="800100" cy="902075"/>
        </a:xfrm>
        <a:prstGeom prst="rect">
          <a:avLst/>
        </a:prstGeom>
      </xdr:spPr>
    </xdr:pic>
    <xdr:clientData/>
  </xdr:twoCellAnchor>
  <xdr:twoCellAnchor editAs="oneCell">
    <xdr:from>
      <xdr:col>7</xdr:col>
      <xdr:colOff>23132</xdr:colOff>
      <xdr:row>107</xdr:row>
      <xdr:rowOff>121103</xdr:rowOff>
    </xdr:from>
    <xdr:to>
      <xdr:col>7</xdr:col>
      <xdr:colOff>748784</xdr:colOff>
      <xdr:row>111</xdr:row>
      <xdr:rowOff>111578</xdr:rowOff>
    </xdr:to>
    <xdr:pic>
      <xdr:nvPicPr>
        <xdr:cNvPr id="50" name="Image 49"/>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709557" y="22190528"/>
          <a:ext cx="725652" cy="1019175"/>
        </a:xfrm>
        <a:prstGeom prst="rect">
          <a:avLst/>
        </a:prstGeom>
      </xdr:spPr>
    </xdr:pic>
    <xdr:clientData/>
  </xdr:twoCellAnchor>
  <xdr:twoCellAnchor editAs="oneCell">
    <xdr:from>
      <xdr:col>5</xdr:col>
      <xdr:colOff>221795</xdr:colOff>
      <xdr:row>204</xdr:row>
      <xdr:rowOff>83003</xdr:rowOff>
    </xdr:from>
    <xdr:to>
      <xdr:col>6</xdr:col>
      <xdr:colOff>103529</xdr:colOff>
      <xdr:row>208</xdr:row>
      <xdr:rowOff>36057</xdr:rowOff>
    </xdr:to>
    <xdr:pic>
      <xdr:nvPicPr>
        <xdr:cNvPr id="51" name="Image 50"/>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61074"/>
        <a:stretch/>
      </xdr:blipFill>
      <xdr:spPr>
        <a:xfrm>
          <a:off x="4384220" y="42878828"/>
          <a:ext cx="643734" cy="724580"/>
        </a:xfrm>
        <a:prstGeom prst="rect">
          <a:avLst/>
        </a:prstGeom>
      </xdr:spPr>
    </xdr:pic>
    <xdr:clientData/>
  </xdr:twoCellAnchor>
  <xdr:twoCellAnchor editAs="oneCell">
    <xdr:from>
      <xdr:col>4</xdr:col>
      <xdr:colOff>152400</xdr:colOff>
      <xdr:row>201</xdr:row>
      <xdr:rowOff>382360</xdr:rowOff>
    </xdr:from>
    <xdr:to>
      <xdr:col>5</xdr:col>
      <xdr:colOff>147868</xdr:colOff>
      <xdr:row>204</xdr:row>
      <xdr:rowOff>189819</xdr:rowOff>
    </xdr:to>
    <xdr:pic>
      <xdr:nvPicPr>
        <xdr:cNvPr id="52" name="Image 51"/>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6890" b="37527"/>
        <a:stretch/>
      </xdr:blipFill>
      <xdr:spPr>
        <a:xfrm>
          <a:off x="3552825" y="42387610"/>
          <a:ext cx="757468" cy="779008"/>
        </a:xfrm>
        <a:prstGeom prst="rect">
          <a:avLst/>
        </a:prstGeom>
      </xdr:spPr>
    </xdr:pic>
    <xdr:clientData/>
  </xdr:twoCellAnchor>
  <xdr:twoCellAnchor>
    <xdr:from>
      <xdr:col>1</xdr:col>
      <xdr:colOff>0</xdr:colOff>
      <xdr:row>212</xdr:row>
      <xdr:rowOff>123825</xdr:rowOff>
    </xdr:from>
    <xdr:to>
      <xdr:col>7</xdr:col>
      <xdr:colOff>714375</xdr:colOff>
      <xdr:row>228</xdr:row>
      <xdr:rowOff>7053</xdr:rowOff>
    </xdr:to>
    <xdr:grpSp>
      <xdr:nvGrpSpPr>
        <xdr:cNvPr id="32" name="Groupe 31"/>
        <xdr:cNvGrpSpPr/>
      </xdr:nvGrpSpPr>
      <xdr:grpSpPr>
        <a:xfrm>
          <a:off x="371475" y="45091350"/>
          <a:ext cx="6819900" cy="2931228"/>
          <a:chOff x="323850" y="39976425"/>
          <a:chExt cx="6076950" cy="3140778"/>
        </a:xfrm>
      </xdr:grpSpPr>
      <xdr:sp macro="" textlink="">
        <xdr:nvSpPr>
          <xdr:cNvPr id="64" name="ZoneTexte 63"/>
          <xdr:cNvSpPr txBox="1"/>
        </xdr:nvSpPr>
        <xdr:spPr>
          <a:xfrm>
            <a:off x="831849" y="41898004"/>
            <a:ext cx="5207001" cy="121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fr-FR" sz="1200" b="1">
                <a:effectLst/>
                <a:latin typeface="Calibri" panose="020F0502020204030204" pitchFamily="34" charset="0"/>
                <a:ea typeface="Calibri" panose="020F0502020204030204" pitchFamily="34" charset="0"/>
                <a:cs typeface="Times New Roman" panose="02020603050405020304" pitchFamily="18" charset="0"/>
              </a:rPr>
              <a:t>ESPACE INFO ENERGIE DE L’ISERE</a:t>
            </a:r>
            <a:endParaRPr lang="fr-FR" sz="12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algn="ctr">
              <a:spcAft>
                <a:spcPts val="0"/>
              </a:spcAft>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algn="ctr"/>
            <a:r>
              <a:rPr lang="fr-FR" sz="1200" i="1"/>
              <a:t>(Accueil téléphonique</a:t>
            </a:r>
            <a:r>
              <a:rPr lang="fr-FR" sz="1200" i="1" baseline="0"/>
              <a:t> </a:t>
            </a:r>
            <a:r>
              <a:rPr lang="fr-FR" sz="1200" i="1"/>
              <a:t>du lundi au vendredi</a:t>
            </a:r>
            <a:r>
              <a:rPr lang="fr-FR" sz="1200" i="1" baseline="0"/>
              <a:t> </a:t>
            </a:r>
            <a:r>
              <a:rPr lang="fr-FR" sz="1200" i="1"/>
              <a:t>de 9h à 12h30 et 14h00 à 18h00)</a:t>
            </a:r>
          </a:p>
        </xdr:txBody>
      </xdr:sp>
      <xdr:grpSp>
        <xdr:nvGrpSpPr>
          <xdr:cNvPr id="31" name="Groupe 30"/>
          <xdr:cNvGrpSpPr/>
        </xdr:nvGrpSpPr>
        <xdr:grpSpPr>
          <a:xfrm>
            <a:off x="323850" y="39976425"/>
            <a:ext cx="6076950" cy="1971052"/>
            <a:chOff x="323850" y="39976425"/>
            <a:chExt cx="6076950" cy="1971052"/>
          </a:xfrm>
        </xdr:grpSpPr>
        <xdr:sp macro="" textlink="">
          <xdr:nvSpPr>
            <xdr:cNvPr id="62" name="ZoneTexte 61"/>
            <xdr:cNvSpPr txBox="1"/>
          </xdr:nvSpPr>
          <xdr:spPr>
            <a:xfrm>
              <a:off x="323850" y="39976425"/>
              <a:ext cx="6076950" cy="19710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missions de notre association sont de sensibiliser le grand public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les collectivités à l’utilisation rationnelle de l’énergie,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de favoriser le développement des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N'hésitez pas à contacter à nouveau les conseillers de l’Espace Info-Energie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ils peuvent vous apporter une information objective et gratuite.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invitons aussi à consulter notre site (                                            ) et le site de l'ADEME (                            ). Aussi, vous êtes conviés aux diverses manifestations organisées par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l’Espace Info Energie de l'Isère, consultables sur l’agenda de notre site internet.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xdr:txBody>
        </xdr:sp>
        <xdr:sp macro="" textlink="">
          <xdr:nvSpPr>
            <xdr:cNvPr id="4" name="ZoneTexte 3">
              <a:hlinkClick xmlns:r="http://schemas.openxmlformats.org/officeDocument/2006/relationships" r:id="rId14"/>
            </xdr:cNvPr>
            <xdr:cNvSpPr txBox="1"/>
          </xdr:nvSpPr>
          <xdr:spPr>
            <a:xfrm>
              <a:off x="3324225" y="41014650"/>
              <a:ext cx="16719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www.infoenergie38.org</a:t>
              </a:r>
            </a:p>
          </xdr:txBody>
        </xdr:sp>
        <xdr:sp macro="" textlink="">
          <xdr:nvSpPr>
            <xdr:cNvPr id="22" name="ZoneTexte 21">
              <a:hlinkClick xmlns:r="http://schemas.openxmlformats.org/officeDocument/2006/relationships" r:id="rId15"/>
            </xdr:cNvPr>
            <xdr:cNvSpPr txBox="1"/>
          </xdr:nvSpPr>
          <xdr:spPr>
            <a:xfrm>
              <a:off x="676275" y="41195625"/>
              <a:ext cx="11237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www.ademe.fr</a:t>
              </a:r>
            </a:p>
          </xdr:txBody>
        </xdr:sp>
      </xdr:grpSp>
    </xdr:grpSp>
    <xdr:clientData/>
  </xdr:twoCellAnchor>
  <xdr:twoCellAnchor>
    <xdr:from>
      <xdr:col>0</xdr:col>
      <xdr:colOff>0</xdr:colOff>
      <xdr:row>0</xdr:row>
      <xdr:rowOff>0</xdr:rowOff>
    </xdr:from>
    <xdr:to>
      <xdr:col>7</xdr:col>
      <xdr:colOff>729612</xdr:colOff>
      <xdr:row>7</xdr:row>
      <xdr:rowOff>47625</xdr:rowOff>
    </xdr:to>
    <xdr:grpSp>
      <xdr:nvGrpSpPr>
        <xdr:cNvPr id="53" name="Groupe 52"/>
        <xdr:cNvGrpSpPr>
          <a:grpSpLocks noChangeAspect="1"/>
        </xdr:cNvGrpSpPr>
      </xdr:nvGrpSpPr>
      <xdr:grpSpPr>
        <a:xfrm>
          <a:off x="0" y="0"/>
          <a:ext cx="7206612" cy="1381125"/>
          <a:chOff x="6038850" y="161925"/>
          <a:chExt cx="7531100" cy="1621155"/>
        </a:xfrm>
      </xdr:grpSpPr>
      <xdr:pic>
        <xdr:nvPicPr>
          <xdr:cNvPr id="54" name="Image 53"/>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55" name="Image 54"/>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56" name="Image 55" descr="http://www.alec-grenoble.org/images/SIT_ALEC/logo.pn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57" name="Zone de texte 2"/>
          <xdr:cNvSpPr txBox="1">
            <a:spLocks noChangeArrowheads="1"/>
          </xdr:cNvSpPr>
        </xdr:nvSpPr>
        <xdr:spPr bwMode="auto">
          <a:xfrm>
            <a:off x="8934568" y="1171575"/>
            <a:ext cx="1381643"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oneCellAnchor>
    <xdr:from>
      <xdr:col>6</xdr:col>
      <xdr:colOff>38100</xdr:colOff>
      <xdr:row>122</xdr:row>
      <xdr:rowOff>9525</xdr:rowOff>
    </xdr:from>
    <xdr:ext cx="1417439" cy="288925"/>
    <xdr:sp macro="" textlink="">
      <xdr:nvSpPr>
        <xdr:cNvPr id="58" name="ZoneTexte 57"/>
        <xdr:cNvSpPr txBox="1"/>
      </xdr:nvSpPr>
      <xdr:spPr>
        <a:xfrm>
          <a:off x="4962525" y="2551747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2</a:t>
          </a:r>
          <a:endParaRPr lang="fr-FR" sz="1100"/>
        </a:p>
      </xdr:txBody>
    </xdr:sp>
    <xdr:clientData/>
  </xdr:oneCellAnchor>
  <xdr:oneCellAnchor>
    <xdr:from>
      <xdr:col>5</xdr:col>
      <xdr:colOff>123825</xdr:colOff>
      <xdr:row>136</xdr:row>
      <xdr:rowOff>152400</xdr:rowOff>
    </xdr:from>
    <xdr:ext cx="1417439" cy="288925"/>
    <xdr:sp macro="" textlink="">
      <xdr:nvSpPr>
        <xdr:cNvPr id="59" name="ZoneTexte 58"/>
        <xdr:cNvSpPr txBox="1"/>
      </xdr:nvSpPr>
      <xdr:spPr>
        <a:xfrm>
          <a:off x="4286250" y="28651200"/>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2</a:t>
          </a:r>
          <a:endParaRPr lang="fr-FR" sz="1100"/>
        </a:p>
      </xdr:txBody>
    </xdr:sp>
    <xdr:clientData/>
  </xdr:oneCellAnchor>
  <xdr:oneCellAnchor>
    <xdr:from>
      <xdr:col>5</xdr:col>
      <xdr:colOff>504825</xdr:colOff>
      <xdr:row>195</xdr:row>
      <xdr:rowOff>9525</xdr:rowOff>
    </xdr:from>
    <xdr:ext cx="1417439" cy="288925"/>
    <xdr:sp macro="" textlink="">
      <xdr:nvSpPr>
        <xdr:cNvPr id="60" name="ZoneTexte 59"/>
        <xdr:cNvSpPr txBox="1"/>
      </xdr:nvSpPr>
      <xdr:spPr>
        <a:xfrm>
          <a:off x="4667250" y="4056697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5</a:t>
          </a:r>
          <a:endParaRPr lang="fr-FR" sz="1100"/>
        </a:p>
      </xdr:txBody>
    </xdr:sp>
    <xdr:clientData/>
  </xdr:oneCellAnchor>
  <xdr:oneCellAnchor>
    <xdr:from>
      <xdr:col>0</xdr:col>
      <xdr:colOff>0</xdr:colOff>
      <xdr:row>194</xdr:row>
      <xdr:rowOff>142875</xdr:rowOff>
    </xdr:from>
    <xdr:ext cx="2684068" cy="306815"/>
    <xdr:sp macro="" textlink="">
      <xdr:nvSpPr>
        <xdr:cNvPr id="61" name="ZoneTexte 60"/>
        <xdr:cNvSpPr txBox="1"/>
      </xdr:nvSpPr>
      <xdr:spPr>
        <a:xfrm>
          <a:off x="0" y="40509825"/>
          <a:ext cx="2684068"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Consommation d'eau de la douche</a:t>
          </a:r>
          <a:endParaRPr lang="fr-FR" sz="1200" u="heavy" baseline="0">
            <a:uFill>
              <a:solidFill>
                <a:schemeClr val="accent2"/>
              </a:solidFill>
            </a:u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29306</xdr:colOff>
      <xdr:row>12</xdr:row>
      <xdr:rowOff>123825</xdr:rowOff>
    </xdr:to>
    <xdr:grpSp>
      <xdr:nvGrpSpPr>
        <xdr:cNvPr id="65" name="Groupe 64"/>
        <xdr:cNvGrpSpPr>
          <a:grpSpLocks noChangeAspect="1"/>
        </xdr:cNvGrpSpPr>
      </xdr:nvGrpSpPr>
      <xdr:grpSpPr>
        <a:xfrm>
          <a:off x="0" y="0"/>
          <a:ext cx="11249756" cy="2066925"/>
          <a:chOff x="6038850" y="161925"/>
          <a:chExt cx="7531100" cy="1621155"/>
        </a:xfrm>
      </xdr:grpSpPr>
      <xdr:pic>
        <xdr:nvPicPr>
          <xdr:cNvPr id="66" name="Image 6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67" name="Image 6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68" name="Image 67" descr="http://www.alec-grenoble.org/images/SIT_ALEC/logo.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69" name="Zone de texte 2"/>
          <xdr:cNvSpPr txBox="1">
            <a:spLocks noChangeArrowheads="1"/>
          </xdr:cNvSpPr>
        </xdr:nvSpPr>
        <xdr:spPr bwMode="auto">
          <a:xfrm>
            <a:off x="9117330" y="1171575"/>
            <a:ext cx="1198880"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123825</xdr:colOff>
      <xdr:row>251</xdr:row>
      <xdr:rowOff>123825</xdr:rowOff>
    </xdr:from>
    <xdr:to>
      <xdr:col>9</xdr:col>
      <xdr:colOff>295274</xdr:colOff>
      <xdr:row>264</xdr:row>
      <xdr:rowOff>114300</xdr:rowOff>
    </xdr:to>
    <xdr:graphicFrame macro="">
      <xdr:nvGraphicFramePr>
        <xdr:cNvPr id="2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7</xdr:col>
      <xdr:colOff>76200</xdr:colOff>
      <xdr:row>10</xdr:row>
      <xdr:rowOff>152400</xdr:rowOff>
    </xdr:from>
    <xdr:ext cx="2881622" cy="981075"/>
    <xdr:sp macro="" textlink="">
      <xdr:nvSpPr>
        <xdr:cNvPr id="3" name="Rectangle 2"/>
        <xdr:cNvSpPr/>
      </xdr:nvSpPr>
      <xdr:spPr>
        <a:xfrm>
          <a:off x="3314700" y="1771650"/>
          <a:ext cx="2881622" cy="981075"/>
        </a:xfrm>
        <a:prstGeom prst="rect">
          <a:avLst/>
        </a:prstGeom>
        <a:noFill/>
      </xdr:spPr>
      <xdr:txBody>
        <a:bodyPr wrap="none" lIns="91440" tIns="45720" rIns="91440" bIns="45720">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oneCellAnchor>
  <xdr:oneCellAnchor>
    <xdr:from>
      <xdr:col>7</xdr:col>
      <xdr:colOff>194012</xdr:colOff>
      <xdr:row>15</xdr:row>
      <xdr:rowOff>131260</xdr:rowOff>
    </xdr:from>
    <xdr:ext cx="2588850" cy="468013"/>
    <xdr:sp macro="" textlink="">
      <xdr:nvSpPr>
        <xdr:cNvPr id="4" name="Rectangle 3"/>
        <xdr:cNvSpPr/>
      </xdr:nvSpPr>
      <xdr:spPr>
        <a:xfrm>
          <a:off x="3432512" y="2560135"/>
          <a:ext cx="2588850" cy="468013"/>
        </a:xfrm>
        <a:prstGeom prst="rect">
          <a:avLst/>
        </a:prstGeom>
        <a:noFill/>
      </xdr:spPr>
      <xdr:txBody>
        <a:bodyPr wrap="none" lIns="91440" tIns="45720" rIns="91440" bIns="45720">
          <a:spAutoFit/>
        </a:bodyPr>
        <a:lstStyle/>
        <a:p>
          <a:pPr algn="ctr"/>
          <a:r>
            <a:rPr lang="fr-FR" sz="2400" b="0" cap="none" spc="0">
              <a:ln w="0"/>
              <a:solidFill>
                <a:schemeClr val="tx1"/>
              </a:solidFill>
              <a:effectLst>
                <a:outerShdw blurRad="38100" dist="19050" dir="2700000" algn="tl" rotWithShape="0">
                  <a:schemeClr val="dk1">
                    <a:alpha val="40000"/>
                  </a:schemeClr>
                </a:outerShdw>
              </a:effectLst>
            </a:rPr>
            <a:t>Voir, mesurer, agir.</a:t>
          </a:r>
        </a:p>
      </xdr:txBody>
    </xdr:sp>
    <xdr:clientData/>
  </xdr:oneCellAnchor>
  <xdr:oneCellAnchor>
    <xdr:from>
      <xdr:col>5</xdr:col>
      <xdr:colOff>396981</xdr:colOff>
      <xdr:row>19</xdr:row>
      <xdr:rowOff>142433</xdr:rowOff>
    </xdr:from>
    <xdr:ext cx="4375044" cy="505267"/>
    <xdr:sp macro="" textlink="">
      <xdr:nvSpPr>
        <xdr:cNvPr id="6" name="Rectangle 5"/>
        <xdr:cNvSpPr/>
      </xdr:nvSpPr>
      <xdr:spPr>
        <a:xfrm>
          <a:off x="2644881" y="3219008"/>
          <a:ext cx="4375044" cy="505267"/>
        </a:xfrm>
        <a:prstGeom prst="rect">
          <a:avLst/>
        </a:prstGeom>
        <a:noFill/>
      </xdr:spPr>
      <xdr:txBody>
        <a:bodyPr wrap="none" lIns="91440" tIns="45720" rIns="91440" bIns="45720">
          <a:sp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Rapport</a:t>
          </a:r>
          <a:r>
            <a:rPr lang="fr-FR" sz="2800" b="1" cap="none" spc="0" baseline="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 </a:t>
          </a: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de vos mesures</a:t>
          </a:r>
        </a:p>
      </xdr:txBody>
    </xdr:sp>
    <xdr:clientData/>
  </xdr:oneCellAnchor>
  <xdr:twoCellAnchor>
    <xdr:from>
      <xdr:col>4</xdr:col>
      <xdr:colOff>504825</xdr:colOff>
      <xdr:row>463</xdr:row>
      <xdr:rowOff>57149</xdr:rowOff>
    </xdr:from>
    <xdr:to>
      <xdr:col>15</xdr:col>
      <xdr:colOff>47625</xdr:colOff>
      <xdr:row>470</xdr:row>
      <xdr:rowOff>123825</xdr:rowOff>
    </xdr:to>
    <xdr:sp macro="" textlink="">
      <xdr:nvSpPr>
        <xdr:cNvPr id="7" name="ZoneTexte 6"/>
        <xdr:cNvSpPr txBox="1"/>
      </xdr:nvSpPr>
      <xdr:spPr>
        <a:xfrm>
          <a:off x="2162175" y="77123924"/>
          <a:ext cx="5629275"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ESPACE INFO ENERGIE DE L’ISERE</a:t>
          </a: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1" u="none" strike="noStrike" kern="0" cap="none" spc="0" normalizeH="0" baseline="0" noProof="0">
              <a:ln>
                <a:noFill/>
              </a:ln>
              <a:solidFill>
                <a:prstClr val="black"/>
              </a:solidFill>
              <a:effectLst/>
              <a:uLnTx/>
              <a:uFillTx/>
              <a:latin typeface="+mn-lt"/>
              <a:ea typeface="+mn-ea"/>
              <a:cs typeface="+mn-cs"/>
            </a:rPr>
            <a:t>(Accueil téléphonique du lundi au vendredi de 9h à 12h30 et 14h00 à 18h00)</a:t>
          </a:r>
        </a:p>
      </xdr:txBody>
    </xdr:sp>
    <xdr:clientData/>
  </xdr:twoCellAnchor>
  <xdr:twoCellAnchor>
    <xdr:from>
      <xdr:col>0</xdr:col>
      <xdr:colOff>29809</xdr:colOff>
      <xdr:row>134</xdr:row>
      <xdr:rowOff>142875</xdr:rowOff>
    </xdr:from>
    <xdr:to>
      <xdr:col>12</xdr:col>
      <xdr:colOff>406047</xdr:colOff>
      <xdr:row>145</xdr:row>
      <xdr:rowOff>73818</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48858</xdr:colOff>
      <xdr:row>146</xdr:row>
      <xdr:rowOff>104775</xdr:rowOff>
    </xdr:from>
    <xdr:to>
      <xdr:col>12</xdr:col>
      <xdr:colOff>415571</xdr:colOff>
      <xdr:row>157</xdr:row>
      <xdr:rowOff>35718</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29809</xdr:colOff>
      <xdr:row>158</xdr:row>
      <xdr:rowOff>47625</xdr:rowOff>
    </xdr:from>
    <xdr:to>
      <xdr:col>12</xdr:col>
      <xdr:colOff>406046</xdr:colOff>
      <xdr:row>168</xdr:row>
      <xdr:rowOff>140493</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28575</xdr:colOff>
      <xdr:row>173</xdr:row>
      <xdr:rowOff>133349</xdr:rowOff>
    </xdr:from>
    <xdr:to>
      <xdr:col>8</xdr:col>
      <xdr:colOff>314325</xdr:colOff>
      <xdr:row>183</xdr:row>
      <xdr:rowOff>142874</xdr:rowOff>
    </xdr:to>
    <xdr:pic>
      <xdr:nvPicPr>
        <xdr:cNvPr id="14" name="Image 11"/>
        <xdr:cNvPicPr>
          <a:picLocks noChangeAspect="1"/>
        </xdr:cNvPicPr>
      </xdr:nvPicPr>
      <xdr:blipFill>
        <a:blip xmlns:r="http://schemas.openxmlformats.org/officeDocument/2006/relationships" r:embed="rId8" cstate="print"/>
        <a:srcRect/>
        <a:stretch>
          <a:fillRect/>
        </a:stretch>
      </xdr:blipFill>
      <xdr:spPr bwMode="auto">
        <a:xfrm>
          <a:off x="409575" y="29594174"/>
          <a:ext cx="3657600" cy="1628775"/>
        </a:xfrm>
        <a:prstGeom prst="rect">
          <a:avLst/>
        </a:prstGeom>
        <a:noFill/>
        <a:ln w="9525">
          <a:noFill/>
          <a:miter lim="800000"/>
          <a:headEnd/>
          <a:tailEnd/>
        </a:ln>
      </xdr:spPr>
    </xdr:pic>
    <xdr:clientData/>
  </xdr:twoCellAnchor>
  <xdr:twoCellAnchor>
    <xdr:from>
      <xdr:col>0</xdr:col>
      <xdr:colOff>47626</xdr:colOff>
      <xdr:row>192</xdr:row>
      <xdr:rowOff>95250</xdr:rowOff>
    </xdr:from>
    <xdr:to>
      <xdr:col>12</xdr:col>
      <xdr:colOff>347662</xdr:colOff>
      <xdr:row>203</xdr:row>
      <xdr:rowOff>26193</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85724</xdr:colOff>
      <xdr:row>208</xdr:row>
      <xdr:rowOff>95250</xdr:rowOff>
    </xdr:from>
    <xdr:to>
      <xdr:col>12</xdr:col>
      <xdr:colOff>404811</xdr:colOff>
      <xdr:row>219</xdr:row>
      <xdr:rowOff>26193</xdr:rowOff>
    </xdr:to>
    <xdr:graphicFrame macro="">
      <xdr:nvGraphicFramePr>
        <xdr:cNvPr id="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28575</xdr:colOff>
      <xdr:row>231</xdr:row>
      <xdr:rowOff>152401</xdr:rowOff>
    </xdr:from>
    <xdr:to>
      <xdr:col>19</xdr:col>
      <xdr:colOff>190500</xdr:colOff>
      <xdr:row>245</xdr:row>
      <xdr:rowOff>114300</xdr:rowOff>
    </xdr:to>
    <xdr:graphicFrame macro="">
      <xdr:nvGraphicFramePr>
        <xdr:cNvPr id="18"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161926</xdr:colOff>
      <xdr:row>107</xdr:row>
      <xdr:rowOff>95249</xdr:rowOff>
    </xdr:from>
    <xdr:to>
      <xdr:col>11</xdr:col>
      <xdr:colOff>152400</xdr:colOff>
      <xdr:row>122</xdr:row>
      <xdr:rowOff>180974</xdr:rowOff>
    </xdr:to>
    <xdr:graphicFrame macro="">
      <xdr:nvGraphicFramePr>
        <xdr:cNvPr id="1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257175</xdr:colOff>
      <xdr:row>124</xdr:row>
      <xdr:rowOff>57150</xdr:rowOff>
    </xdr:from>
    <xdr:to>
      <xdr:col>10</xdr:col>
      <xdr:colOff>142875</xdr:colOff>
      <xdr:row>128</xdr:row>
      <xdr:rowOff>92869</xdr:rowOff>
    </xdr:to>
    <xdr:sp macro="" textlink="">
      <xdr:nvSpPr>
        <xdr:cNvPr id="21" name="Rectangle 20"/>
        <xdr:cNvSpPr/>
      </xdr:nvSpPr>
      <xdr:spPr>
        <a:xfrm>
          <a:off x="3952875" y="16468725"/>
          <a:ext cx="4162425" cy="797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0</xdr:colOff>
      <xdr:row>294</xdr:row>
      <xdr:rowOff>28575</xdr:rowOff>
    </xdr:from>
    <xdr:to>
      <xdr:col>13</xdr:col>
      <xdr:colOff>8227</xdr:colOff>
      <xdr:row>302</xdr:row>
      <xdr:rowOff>35286</xdr:rowOff>
    </xdr:to>
    <xdr:graphicFrame macro="">
      <xdr:nvGraphicFramePr>
        <xdr:cNvPr id="25"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76200</xdr:colOff>
      <xdr:row>309</xdr:row>
      <xdr:rowOff>133350</xdr:rowOff>
    </xdr:from>
    <xdr:to>
      <xdr:col>13</xdr:col>
      <xdr:colOff>423862</xdr:colOff>
      <xdr:row>326</xdr:row>
      <xdr:rowOff>9524</xdr:rowOff>
    </xdr:to>
    <xdr:graphicFrame macro="">
      <xdr:nvGraphicFramePr>
        <xdr:cNvPr id="28"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171449</xdr:colOff>
      <xdr:row>327</xdr:row>
      <xdr:rowOff>76200</xdr:rowOff>
    </xdr:from>
    <xdr:to>
      <xdr:col>13</xdr:col>
      <xdr:colOff>476250</xdr:colOff>
      <xdr:row>348</xdr:row>
      <xdr:rowOff>114300</xdr:rowOff>
    </xdr:to>
    <xdr:graphicFrame macro="">
      <xdr:nvGraphicFramePr>
        <xdr:cNvPr id="29"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342900</xdr:colOff>
      <xdr:row>408</xdr:row>
      <xdr:rowOff>57150</xdr:rowOff>
    </xdr:from>
    <xdr:to>
      <xdr:col>8</xdr:col>
      <xdr:colOff>587375</xdr:colOff>
      <xdr:row>416</xdr:row>
      <xdr:rowOff>104775</xdr:rowOff>
    </xdr:to>
    <xdr:sp macro="" textlink="">
      <xdr:nvSpPr>
        <xdr:cNvPr id="34" name="Rectangle 33"/>
        <xdr:cNvSpPr/>
      </xdr:nvSpPr>
      <xdr:spPr>
        <a:xfrm>
          <a:off x="342900" y="67113150"/>
          <a:ext cx="3998913" cy="1484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255587</xdr:colOff>
      <xdr:row>71</xdr:row>
      <xdr:rowOff>142874</xdr:rowOff>
    </xdr:from>
    <xdr:to>
      <xdr:col>17</xdr:col>
      <xdr:colOff>198437</xdr:colOff>
      <xdr:row>93</xdr:row>
      <xdr:rowOff>166687</xdr:rowOff>
    </xdr:to>
    <xdr:graphicFrame macro="">
      <xdr:nvGraphicFramePr>
        <xdr:cNvPr id="37"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57150</xdr:colOff>
      <xdr:row>107</xdr:row>
      <xdr:rowOff>19050</xdr:rowOff>
    </xdr:from>
    <xdr:to>
      <xdr:col>18</xdr:col>
      <xdr:colOff>419100</xdr:colOff>
      <xdr:row>125</xdr:row>
      <xdr:rowOff>0</xdr:rowOff>
    </xdr:to>
    <xdr:grpSp>
      <xdr:nvGrpSpPr>
        <xdr:cNvPr id="49" name="Groupe 48"/>
        <xdr:cNvGrpSpPr/>
      </xdr:nvGrpSpPr>
      <xdr:grpSpPr>
        <a:xfrm>
          <a:off x="8096250" y="20459700"/>
          <a:ext cx="2952750" cy="3409950"/>
          <a:chOff x="0" y="20097750"/>
          <a:chExt cx="2619375" cy="3409950"/>
        </a:xfrm>
      </xdr:grpSpPr>
      <xdr:sp macro="" textlink="">
        <xdr:nvSpPr>
          <xdr:cNvPr id="20" name="ZoneTexte 19"/>
          <xdr:cNvSpPr txBox="1"/>
        </xdr:nvSpPr>
        <xdr:spPr>
          <a:xfrm>
            <a:off x="0" y="20097750"/>
            <a:ext cx="2619375" cy="3409950"/>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Branchez les appareils équipés de veille sur une prise multiple à interrupteur ou sur une prise programmable.</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Pensez à configurer l'extinction d'écran et la mise en veille automatique de votre ordinateur.</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Débranchez les appareils rarement utilisés, car certains peuvent consommer de l'électricité au niveau du transformateur, de l'accumulateur... (exemple: le chargeur de téléphone).</a:t>
            </a:r>
          </a:p>
          <a:p>
            <a:endParaRPr lang="fr-FR" sz="900">
              <a:solidFill>
                <a:schemeClr val="accent1">
                  <a:lumMod val="50000"/>
                </a:schemeClr>
              </a:solidFill>
            </a:endParaRPr>
          </a:p>
        </xdr:txBody>
      </xdr:sp>
      <xdr:pic>
        <xdr:nvPicPr>
          <xdr:cNvPr id="40" name="Image 3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050" y="20116800"/>
            <a:ext cx="435653" cy="382647"/>
          </a:xfrm>
          <a:prstGeom prst="rect">
            <a:avLst/>
          </a:prstGeom>
        </xdr:spPr>
      </xdr:pic>
    </xdr:grpSp>
    <xdr:clientData/>
  </xdr:twoCellAnchor>
  <xdr:twoCellAnchor>
    <xdr:from>
      <xdr:col>13</xdr:col>
      <xdr:colOff>638175</xdr:colOff>
      <xdr:row>136</xdr:row>
      <xdr:rowOff>38102</xdr:rowOff>
    </xdr:from>
    <xdr:to>
      <xdr:col>18</xdr:col>
      <xdr:colOff>419100</xdr:colOff>
      <xdr:row>172</xdr:row>
      <xdr:rowOff>95249</xdr:rowOff>
    </xdr:to>
    <xdr:grpSp>
      <xdr:nvGrpSpPr>
        <xdr:cNvPr id="48" name="Groupe 47"/>
        <xdr:cNvGrpSpPr/>
      </xdr:nvGrpSpPr>
      <xdr:grpSpPr>
        <a:xfrm>
          <a:off x="7810500" y="26003252"/>
          <a:ext cx="3238500" cy="6115047"/>
          <a:chOff x="238125" y="24926925"/>
          <a:chExt cx="2800350" cy="5833775"/>
        </a:xfrm>
      </xdr:grpSpPr>
      <xdr:sp macro="" textlink="">
        <xdr:nvSpPr>
          <xdr:cNvPr id="13" name="Text Box 15"/>
          <xdr:cNvSpPr txBox="1">
            <a:spLocks noChangeArrowheads="1"/>
          </xdr:cNvSpPr>
        </xdr:nvSpPr>
        <xdr:spPr bwMode="auto">
          <a:xfrm>
            <a:off x="238125" y="24926925"/>
            <a:ext cx="2800350" cy="5833775"/>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strike="noStrike">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Les</a:t>
            </a:r>
            <a:r>
              <a:rPr lang="fr-FR" sz="1100" b="1" i="0" u="sng" strike="noStrike" baseline="0">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gestes malins :</a:t>
            </a:r>
            <a:endParaRPr lang="fr-FR" sz="1100" b="0" i="0" u="none" strike="noStrike">
              <a:solidFill>
                <a:sysClr val="windowText" lastClr="000000"/>
              </a:solidFill>
              <a:latin typeface="Comic Sans MS" panose="030F0702030302020204" pitchFamily="66" charset="0"/>
            </a:endParaRPr>
          </a:p>
          <a:p>
            <a:pPr algn="l" rtl="1">
              <a:defRPr sz="1000"/>
            </a:pPr>
            <a:endParaRPr lang="fr-FR" sz="1100" b="0" i="0" strike="noStrike">
              <a:solidFill>
                <a:sysClr val="windowText" lastClr="000000"/>
              </a:solidFill>
              <a:latin typeface="Comic Sans MS" panose="030F0702030302020204" pitchFamily="66" charset="0"/>
            </a:endParaRPr>
          </a:p>
          <a:p>
            <a:pPr algn="l" rtl="1">
              <a:defRPr sz="1000"/>
            </a:pPr>
            <a:r>
              <a:rPr lang="fr-FR" sz="1100" b="0" i="0" strike="noStrike">
                <a:solidFill>
                  <a:sysClr val="windowText" lastClr="000000"/>
                </a:solidFill>
                <a:latin typeface="Comic Sans MS" panose="030F0702030302020204" pitchFamily="66" charset="0"/>
              </a:rPr>
              <a:t>- Faites vos lavages à pleine</a:t>
            </a:r>
            <a:r>
              <a:rPr lang="fr-FR" sz="1100" b="0" i="0" strike="noStrike" baseline="0">
                <a:solidFill>
                  <a:sysClr val="windowText" lastClr="000000"/>
                </a:solidFill>
                <a:latin typeface="Comic Sans MS" panose="030F0702030302020204" pitchFamily="66" charset="0"/>
              </a:rPr>
              <a:t> </a:t>
            </a:r>
          </a:p>
          <a:p>
            <a:pPr algn="l" rtl="1">
              <a:defRPr sz="1000"/>
            </a:pPr>
            <a:r>
              <a:rPr lang="fr-FR" sz="1100" b="0" i="0" strike="noStrike" baseline="0">
                <a:solidFill>
                  <a:sysClr val="windowText" lastClr="000000"/>
                </a:solidFill>
                <a:latin typeface="Comic Sans MS" panose="030F0702030302020204" pitchFamily="66" charset="0"/>
              </a:rPr>
              <a:t>capacité.</a:t>
            </a: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Nettoyez régulièrement les filtres.</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Utilisez</a:t>
            </a:r>
            <a:r>
              <a:rPr lang="fr-FR" sz="1100" b="0" i="0" strike="noStrike" baseline="0">
                <a:solidFill>
                  <a:sysClr val="windowText" lastClr="000000"/>
                </a:solidFill>
                <a:latin typeface="Comic Sans MS" panose="030F0702030302020204" pitchFamily="66" charset="0"/>
              </a:rPr>
              <a:t> le mode "ECO" et lavez de  préférence à basse température : un lavage à 30°C consomme 3 fois moins </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baseline="0">
                <a:solidFill>
                  <a:sysClr val="windowText" lastClr="000000"/>
                </a:solidFill>
                <a:latin typeface="Comic Sans MS" panose="030F0702030302020204" pitchFamily="66" charset="0"/>
              </a:rPr>
              <a:t>d'énergie qu'un lavage à 90°.</a:t>
            </a:r>
            <a:endParaRPr lang="fr-FR" sz="1100" b="0" i="0">
              <a:solidFill>
                <a:sysClr val="windowText" lastClr="000000"/>
              </a:solidFill>
              <a:latin typeface="Comic Sans MS" panose="030F0702030302020204" pitchFamily="66" charset="0"/>
              <a:ea typeface="+mn-ea"/>
              <a:cs typeface="+mn-cs"/>
            </a:endParaRP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a:t>
            </a:r>
            <a:r>
              <a:rPr lang="fr-FR" sz="1100" b="0" i="0" baseline="0">
                <a:solidFill>
                  <a:sysClr val="windowText" lastClr="000000"/>
                </a:solidFill>
                <a:latin typeface="Comic Sans MS" panose="030F0702030302020204" pitchFamily="66" charset="0"/>
                <a:ea typeface="+mn-ea"/>
                <a:cs typeface="+mn-cs"/>
              </a:rPr>
              <a:t> vous êtes en double tarif (heure pleine/ heure creuse), utilisez vos appreil pendant les heures creuses grace à la prise programmable ou au départ différé de l'appareil.</a:t>
            </a: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 vous disposez d'un chauffe-eau</a:t>
            </a:r>
            <a:r>
              <a:rPr lang="fr-FR" sz="1100" b="0" i="0" baseline="0">
                <a:solidFill>
                  <a:sysClr val="windowText" lastClr="000000"/>
                </a:solidFill>
                <a:latin typeface="Comic Sans MS" panose="030F0702030302020204" pitchFamily="66" charset="0"/>
                <a:ea typeface="+mn-ea"/>
                <a:cs typeface="+mn-cs"/>
              </a:rPr>
              <a:t> solaire, il existe des solutions pour raccorder directement vos appareils </a:t>
            </a:r>
          </a:p>
          <a:p>
            <a:pPr algn="l" rtl="1"/>
            <a:r>
              <a:rPr lang="fr-FR" sz="1100" b="0" i="0" baseline="0">
                <a:solidFill>
                  <a:sysClr val="windowText" lastClr="000000"/>
                </a:solidFill>
                <a:latin typeface="Comic Sans MS" panose="030F0702030302020204" pitchFamily="66" charset="0"/>
                <a:ea typeface="+mn-ea"/>
                <a:cs typeface="+mn-cs"/>
              </a:rPr>
              <a:t>à votre circuit d'eau chaude. </a:t>
            </a:r>
          </a:p>
          <a:p>
            <a:pPr algn="l" rtl="1"/>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Essorez à grande vitesse, votre linge sèchera 2 à 3 fois plus vite (voir tableau ci dessous).</a:t>
            </a:r>
          </a:p>
          <a:p>
            <a:pPr algn="l" rtl="1"/>
            <a:endParaRPr lang="fr-FR" sz="1100" b="0" i="0" baseline="0">
              <a:solidFill>
                <a:sysClr val="windowText" lastClr="000000"/>
              </a:solidFill>
              <a:latin typeface="Comic Sans MS" panose="030F0702030302020204" pitchFamily="66" charset="0"/>
              <a:ea typeface="+mn-ea"/>
              <a:cs typeface="+mn-cs"/>
            </a:endParaRPr>
          </a:p>
          <a:p>
            <a:pPr algn="l" rtl="1"/>
            <a:r>
              <a:rPr lang="fr-FR" sz="1100" i="0">
                <a:solidFill>
                  <a:sysClr val="windowText" lastClr="000000"/>
                </a:solidFill>
                <a:latin typeface="Comic Sans MS" panose="030F0702030302020204" pitchFamily="66" charset="0"/>
              </a:rPr>
              <a:t>- Faites sécher votre linge</a:t>
            </a:r>
            <a:r>
              <a:rPr lang="fr-FR" sz="1100" i="0" baseline="0">
                <a:solidFill>
                  <a:sysClr val="windowText" lastClr="000000"/>
                </a:solidFill>
                <a:latin typeface="Comic Sans MS" panose="030F0702030302020204" pitchFamily="66" charset="0"/>
              </a:rPr>
              <a:t> à l'air libre, il sèchera gratuitement (en moyenne : </a:t>
            </a:r>
            <a:r>
              <a:rPr lang="fr-FR" sz="1100" b="1" i="0" baseline="0">
                <a:solidFill>
                  <a:sysClr val="windowText" lastClr="000000"/>
                </a:solidFill>
                <a:latin typeface="Comic Sans MS" panose="030F0702030302020204" pitchFamily="66" charset="0"/>
              </a:rPr>
              <a:t>100€ d'économies/an par rapport au sèche linge</a:t>
            </a:r>
            <a:r>
              <a:rPr lang="fr-FR" sz="1100" i="0" baseline="0">
                <a:solidFill>
                  <a:sysClr val="windowText" lastClr="000000"/>
                </a:solidFill>
                <a:latin typeface="Comic Sans MS" panose="030F0702030302020204" pitchFamily="66" charset="0"/>
              </a:rPr>
              <a:t>).</a:t>
            </a:r>
            <a:endParaRPr lang="fr-FR" sz="1100" i="0">
              <a:solidFill>
                <a:sysClr val="windowText" lastClr="000000"/>
              </a:solidFill>
              <a:latin typeface="Comic Sans MS" panose="030F0702030302020204" pitchFamily="66" charset="0"/>
            </a:endParaRPr>
          </a:p>
        </xdr:txBody>
      </xdr:sp>
      <xdr:pic>
        <xdr:nvPicPr>
          <xdr:cNvPr id="41" name="Image 40"/>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47650" y="24936450"/>
            <a:ext cx="435653" cy="382647"/>
          </a:xfrm>
          <a:prstGeom prst="rect">
            <a:avLst/>
          </a:prstGeom>
        </xdr:spPr>
      </xdr:pic>
    </xdr:grpSp>
    <xdr:clientData/>
  </xdr:twoCellAnchor>
  <xdr:twoCellAnchor>
    <xdr:from>
      <xdr:col>12</xdr:col>
      <xdr:colOff>590550</xdr:colOff>
      <xdr:row>193</xdr:row>
      <xdr:rowOff>85724</xdr:rowOff>
    </xdr:from>
    <xdr:to>
      <xdr:col>19</xdr:col>
      <xdr:colOff>57150</xdr:colOff>
      <xdr:row>221</xdr:row>
      <xdr:rowOff>95250</xdr:rowOff>
    </xdr:to>
    <xdr:grpSp>
      <xdr:nvGrpSpPr>
        <xdr:cNvPr id="47" name="Groupe 46"/>
        <xdr:cNvGrpSpPr/>
      </xdr:nvGrpSpPr>
      <xdr:grpSpPr>
        <a:xfrm>
          <a:off x="7048500" y="35509199"/>
          <a:ext cx="4229100" cy="4543426"/>
          <a:chOff x="209550" y="35547299"/>
          <a:chExt cx="3629025" cy="4543426"/>
        </a:xfrm>
      </xdr:grpSpPr>
      <xdr:sp macro="" textlink="">
        <xdr:nvSpPr>
          <xdr:cNvPr id="17" name="Text Box 17"/>
          <xdr:cNvSpPr txBox="1">
            <a:spLocks noChangeArrowheads="1"/>
          </xdr:cNvSpPr>
        </xdr:nvSpPr>
        <xdr:spPr bwMode="auto">
          <a:xfrm>
            <a:off x="209550" y="35547299"/>
            <a:ext cx="3629025" cy="4543426"/>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baseline="0">
                <a:solidFill>
                  <a:sysClr val="windowText" lastClr="000000"/>
                </a:solidFill>
                <a:latin typeface="Comic Sans MS" panose="030F0702030302020204" pitchFamily="66" charset="0"/>
                <a:ea typeface="+mn-ea"/>
                <a:cs typeface="+mn-cs"/>
              </a:rPr>
              <a:t>        </a:t>
            </a:r>
            <a:r>
              <a:rPr lang="fr-FR" sz="1100" b="1" i="0" u="sng" baseline="0">
                <a:solidFill>
                  <a:sysClr val="windowText" lastClr="000000"/>
                </a:solidFill>
                <a:latin typeface="Comic Sans MS" panose="030F0702030302020204" pitchFamily="66" charset="0"/>
                <a:ea typeface="+mn-ea"/>
                <a:cs typeface="+mn-cs"/>
              </a:rPr>
              <a:t>Les gestes malins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Dégivrez régulièrement la partie congélation : 3 cm de givre doublent votre consommation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Limitez le plus possible le temps d'ouverture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Ne mettez pas de plat encore chaud.</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Vérifiez l'étanchéité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Placez l'appareil au frais loin des sources de chaleur (four, radiateur, fenêtre au sud ou sud ouest).</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Videz et débranchez les appareils avant une absence prolongée.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Nettoyez régulièrement la grille arrière, et laisser au moins 7 cm entre l'appareil et le mur.</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chemeClr val="accent1">
                  <a:lumMod val="50000"/>
                </a:schemeClr>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A l'achat, préférez les appareils de classe A++ et A+++.</a:t>
            </a:r>
          </a:p>
        </xdr:txBody>
      </xdr:sp>
      <xdr:pic>
        <xdr:nvPicPr>
          <xdr:cNvPr id="42" name="Imag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09550" y="35547300"/>
            <a:ext cx="435653" cy="382647"/>
          </a:xfrm>
          <a:prstGeom prst="rect">
            <a:avLst/>
          </a:prstGeom>
        </xdr:spPr>
      </xdr:pic>
    </xdr:grpSp>
    <xdr:clientData/>
  </xdr:twoCellAnchor>
  <xdr:twoCellAnchor>
    <xdr:from>
      <xdr:col>13</xdr:col>
      <xdr:colOff>104775</xdr:colOff>
      <xdr:row>252</xdr:row>
      <xdr:rowOff>57150</xdr:rowOff>
    </xdr:from>
    <xdr:to>
      <xdr:col>17</xdr:col>
      <xdr:colOff>183356</xdr:colOff>
      <xdr:row>260</xdr:row>
      <xdr:rowOff>16669</xdr:rowOff>
    </xdr:to>
    <xdr:grpSp>
      <xdr:nvGrpSpPr>
        <xdr:cNvPr id="46" name="Groupe 45"/>
        <xdr:cNvGrpSpPr/>
      </xdr:nvGrpSpPr>
      <xdr:grpSpPr>
        <a:xfrm>
          <a:off x="7277100" y="45177075"/>
          <a:ext cx="2945606" cy="1254919"/>
          <a:chOff x="0" y="45281850"/>
          <a:chExt cx="2583656" cy="1254919"/>
        </a:xfrm>
      </xdr:grpSpPr>
      <xdr:sp macro="" textlink="">
        <xdr:nvSpPr>
          <xdr:cNvPr id="23" name="ZoneTexte 22"/>
          <xdr:cNvSpPr txBox="1"/>
        </xdr:nvSpPr>
        <xdr:spPr>
          <a:xfrm>
            <a:off x="0" y="45281850"/>
            <a:ext cx="2583656" cy="1254919"/>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entury Gothic" pitchFamily="34" charset="0"/>
                <a:ea typeface="+mn-ea"/>
                <a:cs typeface="+mn-cs"/>
              </a:rPr>
              <a:t>          </a:t>
            </a:r>
            <a:r>
              <a:rPr lang="fr-FR" sz="1100" b="1" u="sng" baseline="0">
                <a:solidFill>
                  <a:sysClr val="windowText" lastClr="000000"/>
                </a:solidFill>
                <a:latin typeface="Century Gothic" pitchFamily="34" charset="0"/>
                <a:ea typeface="+mn-ea"/>
                <a:cs typeface="+mn-cs"/>
              </a:rPr>
              <a:t>Les gestes malins :</a:t>
            </a:r>
          </a:p>
          <a:p>
            <a:endParaRPr lang="fr-FR" sz="1100" baseline="0">
              <a:solidFill>
                <a:sysClr val="windowText" lastClr="000000"/>
              </a:solidFill>
              <a:latin typeface="Century Gothic" pitchFamily="34" charset="0"/>
              <a:ea typeface="+mn-ea"/>
              <a:cs typeface="+mn-cs"/>
            </a:endParaRPr>
          </a:p>
          <a:p>
            <a:r>
              <a:rPr lang="fr-FR" sz="1100" baseline="0">
                <a:solidFill>
                  <a:sysClr val="windowText" lastClr="000000"/>
                </a:solidFill>
                <a:latin typeface="Century Gothic" pitchFamily="34" charset="0"/>
                <a:ea typeface="+mn-ea"/>
                <a:cs typeface="+mn-cs"/>
              </a:rPr>
              <a:t>- Remplacez  les ampoules que vous utilisez le plus par des ampoules LED,</a:t>
            </a:r>
          </a:p>
          <a:p>
            <a:endParaRPr lang="fr-FR" sz="1100" baseline="0">
              <a:solidFill>
                <a:sysClr val="windowText" lastClr="000000"/>
              </a:solidFill>
              <a:latin typeface="Century Gothic" pitchFamily="34" charset="0"/>
              <a:ea typeface="+mn-ea"/>
              <a:cs typeface="+mn-cs"/>
            </a:endParaRPr>
          </a:p>
          <a:p>
            <a:endParaRPr lang="fr-FR" sz="900">
              <a:solidFill>
                <a:schemeClr val="accent1">
                  <a:lumMod val="50000"/>
                </a:schemeClr>
              </a:solidFill>
            </a:endParaRPr>
          </a:p>
        </xdr:txBody>
      </xdr:sp>
      <xdr:pic>
        <xdr:nvPicPr>
          <xdr:cNvPr id="43" name="Image 4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45281850"/>
            <a:ext cx="435653" cy="382647"/>
          </a:xfrm>
          <a:prstGeom prst="rect">
            <a:avLst/>
          </a:prstGeom>
        </xdr:spPr>
      </xdr:pic>
    </xdr:grpSp>
    <xdr:clientData/>
  </xdr:twoCellAnchor>
  <xdr:twoCellAnchor>
    <xdr:from>
      <xdr:col>14</xdr:col>
      <xdr:colOff>47625</xdr:colOff>
      <xdr:row>294</xdr:row>
      <xdr:rowOff>47625</xdr:rowOff>
    </xdr:from>
    <xdr:to>
      <xdr:col>18</xdr:col>
      <xdr:colOff>373856</xdr:colOff>
      <xdr:row>301</xdr:row>
      <xdr:rowOff>66675</xdr:rowOff>
    </xdr:to>
    <xdr:grpSp>
      <xdr:nvGrpSpPr>
        <xdr:cNvPr id="45" name="Groupe 44"/>
        <xdr:cNvGrpSpPr/>
      </xdr:nvGrpSpPr>
      <xdr:grpSpPr>
        <a:xfrm>
          <a:off x="8086725" y="52044600"/>
          <a:ext cx="2917031" cy="1152525"/>
          <a:chOff x="0" y="52616100"/>
          <a:chExt cx="2583656" cy="1152525"/>
        </a:xfrm>
      </xdr:grpSpPr>
      <xdr:sp macro="" textlink="">
        <xdr:nvSpPr>
          <xdr:cNvPr id="24" name="ZoneTexte 23"/>
          <xdr:cNvSpPr txBox="1"/>
        </xdr:nvSpPr>
        <xdr:spPr>
          <a:xfrm>
            <a:off x="0" y="52616100"/>
            <a:ext cx="2583656" cy="1152525"/>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réduisez la température de consigne de votre ballon pour atteindre 55°C </a:t>
            </a:r>
          </a:p>
          <a:p>
            <a:endParaRPr lang="fr-FR" sz="900">
              <a:solidFill>
                <a:schemeClr val="accent1">
                  <a:lumMod val="50000"/>
                </a:schemeClr>
              </a:solidFill>
            </a:endParaRPr>
          </a:p>
        </xdr:txBody>
      </xdr:sp>
      <xdr:pic>
        <xdr:nvPicPr>
          <xdr:cNvPr id="44" name="Image 4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52644675"/>
            <a:ext cx="435653" cy="382647"/>
          </a:xfrm>
          <a:prstGeom prst="rect">
            <a:avLst/>
          </a:prstGeom>
        </xdr:spPr>
      </xdr:pic>
    </xdr:grpSp>
    <xdr:clientData/>
  </xdr:twoCellAnchor>
  <xdr:twoCellAnchor>
    <xdr:from>
      <xdr:col>1</xdr:col>
      <xdr:colOff>123824</xdr:colOff>
      <xdr:row>369</xdr:row>
      <xdr:rowOff>133349</xdr:rowOff>
    </xdr:from>
    <xdr:to>
      <xdr:col>18</xdr:col>
      <xdr:colOff>180975</xdr:colOff>
      <xdr:row>407</xdr:row>
      <xdr:rowOff>66674</xdr:rowOff>
    </xdr:to>
    <xdr:grpSp>
      <xdr:nvGrpSpPr>
        <xdr:cNvPr id="61" name="Groupe 60"/>
        <xdr:cNvGrpSpPr/>
      </xdr:nvGrpSpPr>
      <xdr:grpSpPr>
        <a:xfrm>
          <a:off x="561974" y="65084324"/>
          <a:ext cx="10248901" cy="6086475"/>
          <a:chOff x="6743699" y="53759099"/>
          <a:chExt cx="8677276" cy="6086475"/>
        </a:xfrm>
      </xdr:grpSpPr>
      <xdr:sp macro="" textlink="">
        <xdr:nvSpPr>
          <xdr:cNvPr id="26" name="ZoneTexte 25"/>
          <xdr:cNvSpPr txBox="1"/>
        </xdr:nvSpPr>
        <xdr:spPr>
          <a:xfrm>
            <a:off x="6743699" y="53759099"/>
            <a:ext cx="8677276" cy="6086475"/>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fr-FR" sz="1100" b="1" u="none">
                <a:solidFill>
                  <a:sysClr val="windowText" lastClr="000000"/>
                </a:solidFill>
                <a:latin typeface="Comic Sans MS" panose="030F0702030302020204" pitchFamily="66" charset="0"/>
              </a:rPr>
              <a:t>       </a:t>
            </a:r>
            <a:r>
              <a:rPr lang="fr-FR" sz="1100" b="1" u="sng">
                <a:solidFill>
                  <a:sysClr val="windowText" lastClr="000000"/>
                </a:solidFill>
                <a:latin typeface="Comic Sans MS" panose="030F0702030302020204" pitchFamily="66" charset="0"/>
              </a:rPr>
              <a:t>Les</a:t>
            </a:r>
            <a:r>
              <a:rPr lang="fr-FR" sz="1100" b="1" u="sng" baseline="0">
                <a:solidFill>
                  <a:sysClr val="windowText" lastClr="000000"/>
                </a:solidFill>
                <a:latin typeface="Comic Sans MS" panose="030F0702030302020204" pitchFamily="66" charset="0"/>
              </a:rPr>
              <a:t> gestes malins :</a:t>
            </a:r>
          </a:p>
          <a:p>
            <a:pPr algn="l"/>
            <a:endParaRPr lang="fr-FR" sz="1100" b="1" u="sng" baseline="0">
              <a:solidFill>
                <a:sysClr val="windowText" lastClr="000000"/>
              </a:solidFill>
              <a:latin typeface="Comic Sans MS" panose="030F0702030302020204" pitchFamily="66"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Comic Sans MS" panose="030F0702030302020204" pitchFamily="66" charset="0"/>
                <a:ea typeface="+mn-ea"/>
                <a:cs typeface="+mn-cs"/>
              </a:rPr>
              <a:t>- Installez des réducteurs de débit :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à confort égal ces réducteurs permettent de réduire de 50 % vos consommations d'eau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Cuisine</a:t>
            </a:r>
            <a:r>
              <a:rPr lang="fr-FR" sz="1100" baseline="0">
                <a:solidFill>
                  <a:sysClr val="windowText" lastClr="000000"/>
                </a:solidFill>
                <a:latin typeface="Comic Sans MS" panose="030F0702030302020204" pitchFamily="66" charset="0"/>
                <a:ea typeface="+mn-ea"/>
                <a:cs typeface="+mn-cs"/>
              </a:rPr>
              <a:t> -&gt; 4,5 à 7 L/min (il en existe à double débit : 5L/min en base et 9L/min pour le remplissage)</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Salle de bain</a:t>
            </a:r>
            <a:r>
              <a:rPr lang="fr-FR" sz="1100" baseline="0">
                <a:solidFill>
                  <a:sysClr val="windowText" lastClr="000000"/>
                </a:solidFill>
                <a:latin typeface="Comic Sans MS" panose="030F0702030302020204" pitchFamily="66" charset="0"/>
                <a:ea typeface="+mn-ea"/>
                <a:cs typeface="+mn-cs"/>
              </a:rPr>
              <a:t> -&gt;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3 à 5 L/min</a:t>
            </a:r>
            <a:endParaRPr lang="fr-FR" sz="1100">
              <a:solidFill>
                <a:sysClr val="windowText" lastClr="000000"/>
              </a:solidFill>
              <a:latin typeface="Comic Sans MS" panose="030F0702030302020204" pitchFamily="66" charset="0"/>
              <a:ea typeface="+mn-ea"/>
              <a:cs typeface="+mn-cs"/>
            </a:endParaRPr>
          </a:p>
          <a:p>
            <a:pPr algn="l"/>
            <a:endParaRPr lang="fr-FR" sz="1100" b="1" u="sng" baseline="0">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Faites la chasse aux fuites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Une chasse d'eau qui fuit c'est 350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1 000 €. Un robinet qui goutte c'est 34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100 €.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(relevez le compteur d'eau le soir avant de vous coucher, et le matin au lever).</a:t>
            </a:r>
          </a:p>
          <a:p>
            <a:pPr algn="l"/>
            <a:endParaRPr lang="fr-FR" sz="1100" b="1" u="sng" baseline="0">
              <a:solidFill>
                <a:sysClr val="windowText" lastClr="000000"/>
              </a:solidFill>
              <a:latin typeface="Comic Sans MS" panose="030F0702030302020204" pitchFamily="66" charset="0"/>
            </a:endParaRPr>
          </a:p>
          <a:p>
            <a:pPr algn="l"/>
            <a:r>
              <a:rPr lang="fr-FR" sz="1100" b="1" u="none" baseline="0">
                <a:solidFill>
                  <a:sysClr val="windowText" lastClr="000000"/>
                </a:solidFill>
                <a:latin typeface="Comic Sans MS" panose="030F0702030302020204" pitchFamily="66" charset="0"/>
              </a:rPr>
              <a:t>Dans la </a:t>
            </a: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salle de bain </a:t>
            </a:r>
            <a:r>
              <a:rPr lang="fr-FR" sz="1100" b="1" u="none">
                <a:solidFill>
                  <a:sysClr val="windowText" lastClr="000000"/>
                </a:solidFill>
                <a:latin typeface="Comic Sans MS" panose="030F0702030302020204" pitchFamily="66" charset="0"/>
              </a:rPr>
              <a:t>:</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Changez votre douchette pour un modèle économe (5 à 8 L/min).</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ou installez sur une douchette existante un réducteur de débit (6 à 10 L/min).</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Evitez de laisser couler l'eau pendant le brossage des dents, le lavage des mains, le rasage ou quand vous vous savonnez. C'est 30% d'économie sur l'eau et sur l'énergie,</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Si vous ne possédez pas de mitigeur thermostatique, installer un stop douche afin  de conserver le réglage de la température pendant le savonnage.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Une douche c'est 50 litres, un bain c'est 200 litres. Faites le bon choix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 verre à dents permet d'économiser jusqu'à 30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90 €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Dans les toilettes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Installez un système de chasse à double commande (3 - 6 L/min contre 12 L pour une chasse d'eau à simple commande)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Sur une chasse existante, introduisez  un dispositif pour réduire le volume de chasse (une bouteille d'eau pleine ou un "sac WC").</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xdr:txBody>
      </xdr:sp>
      <xdr:pic>
        <xdr:nvPicPr>
          <xdr:cNvPr id="50" name="Image 4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43700" y="53759100"/>
            <a:ext cx="435653" cy="382647"/>
          </a:xfrm>
          <a:prstGeom prst="rect">
            <a:avLst/>
          </a:prstGeom>
        </xdr:spPr>
      </xdr:pic>
    </xdr:grpSp>
    <xdr:clientData/>
  </xdr:twoCellAnchor>
  <xdr:twoCellAnchor>
    <xdr:from>
      <xdr:col>1</xdr:col>
      <xdr:colOff>85725</xdr:colOff>
      <xdr:row>417</xdr:row>
      <xdr:rowOff>159886</xdr:rowOff>
    </xdr:from>
    <xdr:to>
      <xdr:col>13</xdr:col>
      <xdr:colOff>523875</xdr:colOff>
      <xdr:row>435</xdr:row>
      <xdr:rowOff>19058</xdr:rowOff>
    </xdr:to>
    <xdr:grpSp>
      <xdr:nvGrpSpPr>
        <xdr:cNvPr id="57" name="Groupe 56"/>
        <xdr:cNvGrpSpPr/>
      </xdr:nvGrpSpPr>
      <xdr:grpSpPr>
        <a:xfrm>
          <a:off x="523875" y="73092811"/>
          <a:ext cx="7172325" cy="2773822"/>
          <a:chOff x="276225" y="66520554"/>
          <a:chExt cx="6038850" cy="2291683"/>
        </a:xfrm>
      </xdr:grpSpPr>
      <xdr:sp macro="" textlink="">
        <xdr:nvSpPr>
          <xdr:cNvPr id="33" name="ZoneTexte 32"/>
          <xdr:cNvSpPr txBox="1"/>
        </xdr:nvSpPr>
        <xdr:spPr>
          <a:xfrm>
            <a:off x="276225" y="66520554"/>
            <a:ext cx="6038850" cy="229168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économies d'eau en général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Fermez le robinet du compteur d'eau pendant les absences prolongées.</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Utilisez l'eau de pluie pour l'arrosage des fleurs et du jardin.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Si vous avez une piscine, utilisez une bache pour limiter l'évaporation.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Choisissez des plantes peu gourmandes en eau.</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Est ce bien indispensable de laver votre voiture tous  les dimanches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Et pourquoi pas des toilettes sèches ?</a:t>
            </a:r>
          </a:p>
        </xdr:txBody>
      </xdr:sp>
      <xdr:pic>
        <xdr:nvPicPr>
          <xdr:cNvPr id="56" name="Image 5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85750" y="66532125"/>
            <a:ext cx="401245" cy="352425"/>
          </a:xfrm>
          <a:prstGeom prst="rect">
            <a:avLst/>
          </a:prstGeom>
        </xdr:spPr>
      </xdr:pic>
    </xdr:grpSp>
    <xdr:clientData/>
  </xdr:twoCellAnchor>
  <xdr:twoCellAnchor>
    <xdr:from>
      <xdr:col>1</xdr:col>
      <xdr:colOff>9526</xdr:colOff>
      <xdr:row>354</xdr:row>
      <xdr:rowOff>76200</xdr:rowOff>
    </xdr:from>
    <xdr:to>
      <xdr:col>6</xdr:col>
      <xdr:colOff>19048</xdr:colOff>
      <xdr:row>366</xdr:row>
      <xdr:rowOff>124819</xdr:rowOff>
    </xdr:to>
    <xdr:grpSp>
      <xdr:nvGrpSpPr>
        <xdr:cNvPr id="8" name="Groupe 7"/>
        <xdr:cNvGrpSpPr/>
      </xdr:nvGrpSpPr>
      <xdr:grpSpPr>
        <a:xfrm>
          <a:off x="447676" y="62436375"/>
          <a:ext cx="2676522" cy="2153644"/>
          <a:chOff x="390526" y="58321575"/>
          <a:chExt cx="2343147" cy="2201269"/>
        </a:xfrm>
      </xdr:grpSpPr>
      <xdr:pic>
        <xdr:nvPicPr>
          <xdr:cNvPr id="2" name="Image 1"/>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r="47888"/>
          <a:stretch/>
        </xdr:blipFill>
        <xdr:spPr>
          <a:xfrm>
            <a:off x="390526" y="58321576"/>
            <a:ext cx="1219199" cy="1153518"/>
          </a:xfrm>
          <a:prstGeom prst="rect">
            <a:avLst/>
          </a:prstGeom>
        </xdr:spPr>
      </xdr:pic>
      <xdr:pic>
        <xdr:nvPicPr>
          <xdr:cNvPr id="54" name="Image 53"/>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850" r="47888"/>
          <a:stretch/>
        </xdr:blipFill>
        <xdr:spPr>
          <a:xfrm>
            <a:off x="1562100" y="58321575"/>
            <a:ext cx="1152524" cy="1153518"/>
          </a:xfrm>
          <a:prstGeom prst="rect">
            <a:avLst/>
          </a:prstGeom>
        </xdr:spPr>
      </xdr:pic>
      <xdr:pic>
        <xdr:nvPicPr>
          <xdr:cNvPr id="55" name="Image 54"/>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r="47888"/>
          <a:stretch/>
        </xdr:blipFill>
        <xdr:spPr>
          <a:xfrm>
            <a:off x="409575" y="59369326"/>
            <a:ext cx="1219199" cy="1153518"/>
          </a:xfrm>
          <a:prstGeom prst="rect">
            <a:avLst/>
          </a:prstGeom>
        </xdr:spPr>
      </xdr:pic>
      <xdr:pic>
        <xdr:nvPicPr>
          <xdr:cNvPr id="58" name="Image 57"/>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850" r="47888"/>
          <a:stretch/>
        </xdr:blipFill>
        <xdr:spPr>
          <a:xfrm>
            <a:off x="1581149" y="59369325"/>
            <a:ext cx="1152524" cy="1153518"/>
          </a:xfrm>
          <a:prstGeom prst="rect">
            <a:avLst/>
          </a:prstGeom>
        </xdr:spPr>
      </xdr:pic>
    </xdr:grpSp>
    <xdr:clientData/>
  </xdr:twoCellAnchor>
  <xdr:twoCellAnchor>
    <xdr:from>
      <xdr:col>7</xdr:col>
      <xdr:colOff>114300</xdr:colOff>
      <xdr:row>355</xdr:row>
      <xdr:rowOff>180975</xdr:rowOff>
    </xdr:from>
    <xdr:to>
      <xdr:col>9</xdr:col>
      <xdr:colOff>190498</xdr:colOff>
      <xdr:row>368</xdr:row>
      <xdr:rowOff>115293</xdr:rowOff>
    </xdr:to>
    <xdr:grpSp>
      <xdr:nvGrpSpPr>
        <xdr:cNvPr id="27" name="Groupe 26"/>
        <xdr:cNvGrpSpPr/>
      </xdr:nvGrpSpPr>
      <xdr:grpSpPr>
        <a:xfrm>
          <a:off x="3819525" y="62703075"/>
          <a:ext cx="1495423" cy="2201268"/>
          <a:chOff x="3352800" y="58416825"/>
          <a:chExt cx="1238248" cy="2201268"/>
        </a:xfrm>
      </xdr:grpSpPr>
      <xdr:pic>
        <xdr:nvPicPr>
          <xdr:cNvPr id="62" name="Image 61"/>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r="47888"/>
          <a:stretch/>
        </xdr:blipFill>
        <xdr:spPr>
          <a:xfrm>
            <a:off x="3352800" y="58416825"/>
            <a:ext cx="1219199" cy="1153518"/>
          </a:xfrm>
          <a:prstGeom prst="rect">
            <a:avLst/>
          </a:prstGeom>
        </xdr:spPr>
      </xdr:pic>
      <xdr:pic>
        <xdr:nvPicPr>
          <xdr:cNvPr id="63" name="Image 62"/>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r="47888"/>
          <a:stretch/>
        </xdr:blipFill>
        <xdr:spPr>
          <a:xfrm>
            <a:off x="3371849" y="59464575"/>
            <a:ext cx="1219199" cy="1153518"/>
          </a:xfrm>
          <a:prstGeom prst="rect">
            <a:avLst/>
          </a:prstGeom>
        </xdr:spPr>
      </xdr:pic>
    </xdr:grpSp>
    <xdr:clientData/>
  </xdr:twoCellAnchor>
  <xdr:twoCellAnchor editAs="oneCell">
    <xdr:from>
      <xdr:col>10</xdr:col>
      <xdr:colOff>152400</xdr:colOff>
      <xdr:row>355</xdr:row>
      <xdr:rowOff>200025</xdr:rowOff>
    </xdr:from>
    <xdr:to>
      <xdr:col>13</xdr:col>
      <xdr:colOff>95249</xdr:colOff>
      <xdr:row>362</xdr:row>
      <xdr:rowOff>86718</xdr:rowOff>
    </xdr:to>
    <xdr:pic>
      <xdr:nvPicPr>
        <xdr:cNvPr id="64" name="Image 63"/>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r="47888"/>
        <a:stretch/>
      </xdr:blipFill>
      <xdr:spPr>
        <a:xfrm>
          <a:off x="5067300" y="58273950"/>
          <a:ext cx="1219199" cy="1153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255</xdr:row>
      <xdr:rowOff>123825</xdr:rowOff>
    </xdr:from>
    <xdr:to>
      <xdr:col>11</xdr:col>
      <xdr:colOff>57150</xdr:colOff>
      <xdr:row>268</xdr:row>
      <xdr:rowOff>114300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109228</xdr:colOff>
      <xdr:row>12</xdr:row>
      <xdr:rowOff>152665</xdr:rowOff>
    </xdr:from>
    <xdr:to>
      <xdr:col>13</xdr:col>
      <xdr:colOff>190500</xdr:colOff>
      <xdr:row>18</xdr:row>
      <xdr:rowOff>133615</xdr:rowOff>
    </xdr:to>
    <xdr:sp macro="" textlink="">
      <xdr:nvSpPr>
        <xdr:cNvPr id="3" name="Rectangle 2"/>
        <xdr:cNvSpPr/>
      </xdr:nvSpPr>
      <xdr:spPr>
        <a:xfrm>
          <a:off x="3347728" y="2095765"/>
          <a:ext cx="2881622" cy="952500"/>
        </a:xfrm>
        <a:prstGeom prst="rect">
          <a:avLst/>
        </a:prstGeom>
        <a:noFill/>
      </xdr:spPr>
      <xdr:txBody>
        <a:bodyPr wrap="none" lIns="91440" tIns="45720" rIns="91440" bIns="45720" anchor="ctr" anchorCtr="1">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twoCellAnchor>
  <xdr:twoCellAnchor>
    <xdr:from>
      <xdr:col>7</xdr:col>
      <xdr:colOff>217515</xdr:colOff>
      <xdr:row>17</xdr:row>
      <xdr:rowOff>151681</xdr:rowOff>
    </xdr:from>
    <xdr:to>
      <xdr:col>13</xdr:col>
      <xdr:colOff>6015</xdr:colOff>
      <xdr:row>21</xdr:row>
      <xdr:rowOff>85725</xdr:rowOff>
    </xdr:to>
    <xdr:sp macro="" textlink="">
      <xdr:nvSpPr>
        <xdr:cNvPr id="4" name="Rectangle 3"/>
        <xdr:cNvSpPr/>
      </xdr:nvSpPr>
      <xdr:spPr>
        <a:xfrm>
          <a:off x="3456015" y="2904406"/>
          <a:ext cx="2588850" cy="581744"/>
        </a:xfrm>
        <a:prstGeom prst="rect">
          <a:avLst/>
        </a:prstGeom>
        <a:noFill/>
      </xdr:spPr>
      <xdr:txBody>
        <a:bodyPr wrap="none" lIns="91440" tIns="45720" rIns="91440" bIns="45720">
          <a:noAutofit/>
        </a:bodyPr>
        <a:lstStyle/>
        <a:p>
          <a:pPr algn="ctr"/>
          <a:r>
            <a:rPr lang="fr-FR" sz="2400" b="0" cap="none" spc="0">
              <a:ln w="0"/>
              <a:solidFill>
                <a:schemeClr val="tx1"/>
              </a:solidFill>
              <a:effectLst>
                <a:outerShdw blurRad="38100" dist="19050" dir="2700000" algn="tl" rotWithShape="0">
                  <a:schemeClr val="dk1">
                    <a:alpha val="40000"/>
                  </a:schemeClr>
                </a:outerShdw>
              </a:effectLst>
            </a:rPr>
            <a:t>Voir, mesurer, agir.</a:t>
          </a:r>
        </a:p>
      </xdr:txBody>
    </xdr:sp>
    <xdr:clientData/>
  </xdr:twoCellAnchor>
  <xdr:twoCellAnchor>
    <xdr:from>
      <xdr:col>5</xdr:col>
      <xdr:colOff>303614</xdr:colOff>
      <xdr:row>24</xdr:row>
      <xdr:rowOff>113251</xdr:rowOff>
    </xdr:from>
    <xdr:to>
      <xdr:col>14</xdr:col>
      <xdr:colOff>125708</xdr:colOff>
      <xdr:row>28</xdr:row>
      <xdr:rowOff>93602</xdr:rowOff>
    </xdr:to>
    <xdr:sp macro="" textlink="">
      <xdr:nvSpPr>
        <xdr:cNvPr id="6" name="Rectangle 5"/>
        <xdr:cNvSpPr/>
      </xdr:nvSpPr>
      <xdr:spPr>
        <a:xfrm>
          <a:off x="2551514" y="3999451"/>
          <a:ext cx="4375044" cy="628051"/>
        </a:xfrm>
        <a:prstGeom prst="rect">
          <a:avLst/>
        </a:prstGeom>
        <a:noFill/>
      </xdr:spPr>
      <xdr:txBody>
        <a:bodyPr wrap="none" lIns="91440" tIns="45720" rIns="91440" bIns="45720">
          <a:no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Rapport</a:t>
          </a:r>
          <a:r>
            <a:rPr lang="fr-FR" sz="2800" b="1" cap="none" spc="0" baseline="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 </a:t>
          </a: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de vos mesures</a:t>
          </a:r>
        </a:p>
      </xdr:txBody>
    </xdr:sp>
    <xdr:clientData/>
  </xdr:twoCellAnchor>
  <xdr:twoCellAnchor>
    <xdr:from>
      <xdr:col>0</xdr:col>
      <xdr:colOff>29809</xdr:colOff>
      <xdr:row>142</xdr:row>
      <xdr:rowOff>28576</xdr:rowOff>
    </xdr:from>
    <xdr:to>
      <xdr:col>12</xdr:col>
      <xdr:colOff>409575</xdr:colOff>
      <xdr:row>151</xdr:row>
      <xdr:rowOff>142876</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48858</xdr:colOff>
      <xdr:row>154</xdr:row>
      <xdr:rowOff>38100</xdr:rowOff>
    </xdr:from>
    <xdr:to>
      <xdr:col>12</xdr:col>
      <xdr:colOff>415571</xdr:colOff>
      <xdr:row>164</xdr:row>
      <xdr:rowOff>130968</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144109</xdr:colOff>
      <xdr:row>167</xdr:row>
      <xdr:rowOff>47625</xdr:rowOff>
    </xdr:from>
    <xdr:to>
      <xdr:col>12</xdr:col>
      <xdr:colOff>520346</xdr:colOff>
      <xdr:row>177</xdr:row>
      <xdr:rowOff>140493</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28575</xdr:colOff>
      <xdr:row>181</xdr:row>
      <xdr:rowOff>85724</xdr:rowOff>
    </xdr:from>
    <xdr:to>
      <xdr:col>8</xdr:col>
      <xdr:colOff>314325</xdr:colOff>
      <xdr:row>191</xdr:row>
      <xdr:rowOff>95249</xdr:rowOff>
    </xdr:to>
    <xdr:pic>
      <xdr:nvPicPr>
        <xdr:cNvPr id="12" name="Image 11"/>
        <xdr:cNvPicPr>
          <a:picLocks noChangeAspect="1"/>
        </xdr:cNvPicPr>
      </xdr:nvPicPr>
      <xdr:blipFill>
        <a:blip xmlns:r="http://schemas.openxmlformats.org/officeDocument/2006/relationships" r:embed="rId5" cstate="print"/>
        <a:srcRect/>
        <a:stretch>
          <a:fillRect/>
        </a:stretch>
      </xdr:blipFill>
      <xdr:spPr bwMode="auto">
        <a:xfrm>
          <a:off x="409575" y="28946474"/>
          <a:ext cx="3657600" cy="1628775"/>
        </a:xfrm>
        <a:prstGeom prst="rect">
          <a:avLst/>
        </a:prstGeom>
        <a:noFill/>
        <a:ln w="9525">
          <a:noFill/>
          <a:miter lim="800000"/>
          <a:headEnd/>
          <a:tailEnd/>
        </a:ln>
      </xdr:spPr>
    </xdr:pic>
    <xdr:clientData/>
  </xdr:twoCellAnchor>
  <xdr:twoCellAnchor>
    <xdr:from>
      <xdr:col>0</xdr:col>
      <xdr:colOff>47626</xdr:colOff>
      <xdr:row>218</xdr:row>
      <xdr:rowOff>95250</xdr:rowOff>
    </xdr:from>
    <xdr:to>
      <xdr:col>12</xdr:col>
      <xdr:colOff>347662</xdr:colOff>
      <xdr:row>230</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66674</xdr:colOff>
      <xdr:row>237</xdr:row>
      <xdr:rowOff>142875</xdr:rowOff>
    </xdr:from>
    <xdr:to>
      <xdr:col>12</xdr:col>
      <xdr:colOff>385761</xdr:colOff>
      <xdr:row>248</xdr:row>
      <xdr:rowOff>73818</xdr:rowOff>
    </xdr:to>
    <xdr:graphicFrame macro="">
      <xdr:nvGraphicFramePr>
        <xdr:cNvPr id="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161926</xdr:colOff>
      <xdr:row>114</xdr:row>
      <xdr:rowOff>95249</xdr:rowOff>
    </xdr:from>
    <xdr:to>
      <xdr:col>11</xdr:col>
      <xdr:colOff>152400</xdr:colOff>
      <xdr:row>129</xdr:row>
      <xdr:rowOff>180974</xdr:rowOff>
    </xdr:to>
    <xdr:graphicFrame macro="">
      <xdr:nvGraphicFramePr>
        <xdr:cNvPr id="1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257175</xdr:colOff>
      <xdr:row>131</xdr:row>
      <xdr:rowOff>57150</xdr:rowOff>
    </xdr:from>
    <xdr:to>
      <xdr:col>10</xdr:col>
      <xdr:colOff>142875</xdr:colOff>
      <xdr:row>135</xdr:row>
      <xdr:rowOff>92869</xdr:rowOff>
    </xdr:to>
    <xdr:sp macro="" textlink="">
      <xdr:nvSpPr>
        <xdr:cNvPr id="17" name="Rectangle 16"/>
        <xdr:cNvSpPr/>
      </xdr:nvSpPr>
      <xdr:spPr>
        <a:xfrm>
          <a:off x="981075" y="20250150"/>
          <a:ext cx="4076700" cy="797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0</xdr:colOff>
      <xdr:row>280</xdr:row>
      <xdr:rowOff>28575</xdr:rowOff>
    </xdr:from>
    <xdr:to>
      <xdr:col>13</xdr:col>
      <xdr:colOff>8227</xdr:colOff>
      <xdr:row>288</xdr:row>
      <xdr:rowOff>35286</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114300</xdr:colOff>
      <xdr:row>295</xdr:row>
      <xdr:rowOff>76200</xdr:rowOff>
    </xdr:from>
    <xdr:to>
      <xdr:col>14</xdr:col>
      <xdr:colOff>495300</xdr:colOff>
      <xdr:row>310</xdr:row>
      <xdr:rowOff>114300</xdr:rowOff>
    </xdr:to>
    <xdr:graphicFrame macro="">
      <xdr:nvGraphicFramePr>
        <xdr:cNvPr id="19"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219074</xdr:colOff>
      <xdr:row>312</xdr:row>
      <xdr:rowOff>152400</xdr:rowOff>
    </xdr:from>
    <xdr:to>
      <xdr:col>13</xdr:col>
      <xdr:colOff>676275</xdr:colOff>
      <xdr:row>334</xdr:row>
      <xdr:rowOff>85725</xdr:rowOff>
    </xdr:to>
    <xdr:graphicFrame macro="">
      <xdr:nvGraphicFramePr>
        <xdr:cNvPr id="2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200025</xdr:colOff>
      <xdr:row>77</xdr:row>
      <xdr:rowOff>76200</xdr:rowOff>
    </xdr:from>
    <xdr:to>
      <xdr:col>17</xdr:col>
      <xdr:colOff>209550</xdr:colOff>
      <xdr:row>101</xdr:row>
      <xdr:rowOff>133350</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304800</xdr:colOff>
      <xdr:row>114</xdr:row>
      <xdr:rowOff>85725</xdr:rowOff>
    </xdr:from>
    <xdr:to>
      <xdr:col>17</xdr:col>
      <xdr:colOff>419100</xdr:colOff>
      <xdr:row>132</xdr:row>
      <xdr:rowOff>66675</xdr:rowOff>
    </xdr:to>
    <xdr:grpSp>
      <xdr:nvGrpSpPr>
        <xdr:cNvPr id="24" name="Groupe 23"/>
        <xdr:cNvGrpSpPr/>
      </xdr:nvGrpSpPr>
      <xdr:grpSpPr>
        <a:xfrm>
          <a:off x="7219950" y="21812250"/>
          <a:ext cx="2981325" cy="3409950"/>
          <a:chOff x="0" y="20097750"/>
          <a:chExt cx="2619375" cy="3409950"/>
        </a:xfrm>
      </xdr:grpSpPr>
      <xdr:sp macro="" textlink="">
        <xdr:nvSpPr>
          <xdr:cNvPr id="25" name="ZoneTexte 24"/>
          <xdr:cNvSpPr txBox="1"/>
        </xdr:nvSpPr>
        <xdr:spPr>
          <a:xfrm>
            <a:off x="0" y="20097750"/>
            <a:ext cx="2619375" cy="3409950"/>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Branchez les appareils équipés de veille sur une prise multiple à interrupteur ou sur une prise programmable.</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Pensez à configurer l'extinction d'écran et la mise en veille automatique de votre ordinateur.</a:t>
            </a:r>
            <a:endParaRPr lang="fr-FR" sz="1100" baseline="0">
              <a:solidFill>
                <a:sysClr val="windowText" lastClr="000000"/>
              </a:solidFill>
              <a:latin typeface="Comic Sans MS" panose="030F0702030302020204" pitchFamily="66" charset="0"/>
              <a:ea typeface="+mn-ea"/>
              <a:cs typeface="+mn-cs"/>
            </a:endParaRP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Débranchez les appareils rarement utilisés, car certains peuvent consommer de l'électricité au niveau du transformateur, de l'accumulateur... (exemple: le chargeur de téléphone).</a:t>
            </a:r>
          </a:p>
          <a:p>
            <a:endParaRPr lang="fr-FR" sz="900">
              <a:solidFill>
                <a:schemeClr val="accent1">
                  <a:lumMod val="50000"/>
                </a:schemeClr>
              </a:solidFill>
            </a:endParaRPr>
          </a:p>
        </xdr:txBody>
      </xdr:sp>
      <xdr:pic>
        <xdr:nvPicPr>
          <xdr:cNvPr id="26" name="Image 2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 y="20116800"/>
            <a:ext cx="435653" cy="382647"/>
          </a:xfrm>
          <a:prstGeom prst="rect">
            <a:avLst/>
          </a:prstGeom>
        </xdr:spPr>
      </xdr:pic>
    </xdr:grpSp>
    <xdr:clientData/>
  </xdr:twoCellAnchor>
  <xdr:twoCellAnchor>
    <xdr:from>
      <xdr:col>13</xdr:col>
      <xdr:colOff>257174</xdr:colOff>
      <xdr:row>143</xdr:row>
      <xdr:rowOff>9531</xdr:rowOff>
    </xdr:from>
    <xdr:to>
      <xdr:col>18</xdr:col>
      <xdr:colOff>409574</xdr:colOff>
      <xdr:row>177</xdr:row>
      <xdr:rowOff>47627</xdr:rowOff>
    </xdr:to>
    <xdr:grpSp>
      <xdr:nvGrpSpPr>
        <xdr:cNvPr id="27" name="Groupe 26"/>
        <xdr:cNvGrpSpPr/>
      </xdr:nvGrpSpPr>
      <xdr:grpSpPr>
        <a:xfrm>
          <a:off x="7172324" y="27260556"/>
          <a:ext cx="3609975" cy="5772146"/>
          <a:chOff x="238125" y="24926924"/>
          <a:chExt cx="2800350" cy="6032877"/>
        </a:xfrm>
      </xdr:grpSpPr>
      <xdr:sp macro="" textlink="">
        <xdr:nvSpPr>
          <xdr:cNvPr id="28" name="Text Box 15"/>
          <xdr:cNvSpPr txBox="1">
            <a:spLocks noChangeArrowheads="1"/>
          </xdr:cNvSpPr>
        </xdr:nvSpPr>
        <xdr:spPr bwMode="auto">
          <a:xfrm>
            <a:off x="238125" y="24926924"/>
            <a:ext cx="2800350" cy="6032877"/>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strike="noStrike">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Les</a:t>
            </a:r>
            <a:r>
              <a:rPr lang="fr-FR" sz="1100" b="1" i="0" u="sng" strike="noStrike" baseline="0">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gestes malins :</a:t>
            </a:r>
            <a:endParaRPr lang="fr-FR" sz="1100" b="0" i="0" u="none" strike="noStrike">
              <a:solidFill>
                <a:sysClr val="windowText" lastClr="000000"/>
              </a:solidFill>
              <a:latin typeface="Comic Sans MS" panose="030F0702030302020204" pitchFamily="66" charset="0"/>
            </a:endParaRPr>
          </a:p>
          <a:p>
            <a:pPr algn="l" rtl="1">
              <a:defRPr sz="1000"/>
            </a:pPr>
            <a:endParaRPr lang="fr-FR" sz="1100" b="0" i="0" strike="noStrike">
              <a:solidFill>
                <a:sysClr val="windowText" lastClr="000000"/>
              </a:solidFill>
              <a:latin typeface="Comic Sans MS" panose="030F0702030302020204" pitchFamily="66" charset="0"/>
            </a:endParaRPr>
          </a:p>
          <a:p>
            <a:pPr algn="l" rtl="1">
              <a:defRPr sz="1000"/>
            </a:pPr>
            <a:r>
              <a:rPr lang="fr-FR" sz="1100" b="0" i="0" strike="noStrike">
                <a:solidFill>
                  <a:sysClr val="windowText" lastClr="000000"/>
                </a:solidFill>
                <a:latin typeface="Comic Sans MS" panose="030F0702030302020204" pitchFamily="66" charset="0"/>
              </a:rPr>
              <a:t>- Faites vos lavages à pleine</a:t>
            </a:r>
            <a:r>
              <a:rPr lang="fr-FR" sz="1100" b="0" i="0" strike="noStrike" baseline="0">
                <a:solidFill>
                  <a:sysClr val="windowText" lastClr="000000"/>
                </a:solidFill>
                <a:latin typeface="Comic Sans MS" panose="030F0702030302020204" pitchFamily="66" charset="0"/>
              </a:rPr>
              <a:t> </a:t>
            </a:r>
          </a:p>
          <a:p>
            <a:pPr algn="l" rtl="1">
              <a:defRPr sz="1000"/>
            </a:pPr>
            <a:r>
              <a:rPr lang="fr-FR" sz="1100" b="0" i="0" strike="noStrike" baseline="0">
                <a:solidFill>
                  <a:sysClr val="windowText" lastClr="000000"/>
                </a:solidFill>
                <a:latin typeface="Comic Sans MS" panose="030F0702030302020204" pitchFamily="66" charset="0"/>
              </a:rPr>
              <a:t>capacité.</a:t>
            </a: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Nettoyez régulièrement les filtres.</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Utilisez</a:t>
            </a:r>
            <a:r>
              <a:rPr lang="fr-FR" sz="1100" b="0" i="0" strike="noStrike" baseline="0">
                <a:solidFill>
                  <a:sysClr val="windowText" lastClr="000000"/>
                </a:solidFill>
                <a:latin typeface="Comic Sans MS" panose="030F0702030302020204" pitchFamily="66" charset="0"/>
              </a:rPr>
              <a:t> le mode "ECO" et lavez de  préférence à basse température : un lavage à 30°C consomme 3 fois moins </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baseline="0">
                <a:solidFill>
                  <a:sysClr val="windowText" lastClr="000000"/>
                </a:solidFill>
                <a:latin typeface="Comic Sans MS" panose="030F0702030302020204" pitchFamily="66" charset="0"/>
              </a:rPr>
              <a:t>d'énergie qu'un lavage à 90°.</a:t>
            </a:r>
            <a:endParaRPr lang="fr-FR" sz="1100" b="0" i="0">
              <a:solidFill>
                <a:sysClr val="windowText" lastClr="000000"/>
              </a:solidFill>
              <a:latin typeface="Comic Sans MS" panose="030F0702030302020204" pitchFamily="66" charset="0"/>
              <a:ea typeface="+mn-ea"/>
              <a:cs typeface="+mn-cs"/>
            </a:endParaRP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a:t>
            </a:r>
            <a:r>
              <a:rPr lang="fr-FR" sz="1100" b="0" i="0" baseline="0">
                <a:solidFill>
                  <a:sysClr val="windowText" lastClr="000000"/>
                </a:solidFill>
                <a:latin typeface="Comic Sans MS" panose="030F0702030302020204" pitchFamily="66" charset="0"/>
                <a:ea typeface="+mn-ea"/>
                <a:cs typeface="+mn-cs"/>
              </a:rPr>
              <a:t> vous êtes en double tarif (heure pleine/ heure creuse), utilisez vos appreil pendant les heures creuses grace à la prise programmable ou au départ différé de l'appareil.</a:t>
            </a: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 vous disposez d'un chauffe-eau</a:t>
            </a:r>
            <a:r>
              <a:rPr lang="fr-FR" sz="1100" b="0" i="0" baseline="0">
                <a:solidFill>
                  <a:sysClr val="windowText" lastClr="000000"/>
                </a:solidFill>
                <a:latin typeface="Comic Sans MS" panose="030F0702030302020204" pitchFamily="66" charset="0"/>
                <a:ea typeface="+mn-ea"/>
                <a:cs typeface="+mn-cs"/>
              </a:rPr>
              <a:t> solaire, il existe des solutions pour raccorder directement vos appareils </a:t>
            </a:r>
          </a:p>
          <a:p>
            <a:pPr algn="l" rtl="1"/>
            <a:r>
              <a:rPr lang="fr-FR" sz="1100" b="0" i="0" baseline="0">
                <a:solidFill>
                  <a:sysClr val="windowText" lastClr="000000"/>
                </a:solidFill>
                <a:latin typeface="Comic Sans MS" panose="030F0702030302020204" pitchFamily="66" charset="0"/>
                <a:ea typeface="+mn-ea"/>
                <a:cs typeface="+mn-cs"/>
              </a:rPr>
              <a:t>à votre circuit d'eau chaude. </a:t>
            </a:r>
          </a:p>
          <a:p>
            <a:pPr algn="l" rtl="1"/>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Essorez à grande vitesse, votre linge sèchera 2 à 3 fois plus vite (voir tableau ci dessous).</a:t>
            </a:r>
          </a:p>
          <a:p>
            <a:pPr algn="l" rtl="1"/>
            <a:endParaRPr lang="fr-FR" sz="1100" b="0" i="0" baseline="0">
              <a:solidFill>
                <a:sysClr val="windowText" lastClr="000000"/>
              </a:solidFill>
              <a:latin typeface="Comic Sans MS" panose="030F0702030302020204" pitchFamily="66" charset="0"/>
              <a:ea typeface="+mn-ea"/>
              <a:cs typeface="+mn-cs"/>
            </a:endParaRPr>
          </a:p>
          <a:p>
            <a:pPr algn="l" rtl="1"/>
            <a:r>
              <a:rPr lang="fr-FR" sz="1100" i="0">
                <a:solidFill>
                  <a:sysClr val="windowText" lastClr="000000"/>
                </a:solidFill>
                <a:latin typeface="Comic Sans MS" panose="030F0702030302020204" pitchFamily="66" charset="0"/>
              </a:rPr>
              <a:t>- Faites sécher votre linge</a:t>
            </a:r>
            <a:r>
              <a:rPr lang="fr-FR" sz="1100" i="0" baseline="0">
                <a:solidFill>
                  <a:sysClr val="windowText" lastClr="000000"/>
                </a:solidFill>
                <a:latin typeface="Comic Sans MS" panose="030F0702030302020204" pitchFamily="66" charset="0"/>
              </a:rPr>
              <a:t> à l'air libre, il sèchera gratuitement (en moyenne : </a:t>
            </a:r>
            <a:r>
              <a:rPr lang="fr-FR" sz="1100" b="1" i="0" baseline="0">
                <a:solidFill>
                  <a:sysClr val="windowText" lastClr="000000"/>
                </a:solidFill>
                <a:latin typeface="Comic Sans MS" panose="030F0702030302020204" pitchFamily="66" charset="0"/>
              </a:rPr>
              <a:t>100€ d'économies/an par rapport au sèche linge</a:t>
            </a:r>
            <a:r>
              <a:rPr lang="fr-FR" sz="1100" i="0" baseline="0">
                <a:solidFill>
                  <a:sysClr val="windowText" lastClr="000000"/>
                </a:solidFill>
                <a:latin typeface="Comic Sans MS" panose="030F0702030302020204" pitchFamily="66" charset="0"/>
              </a:rPr>
              <a:t>).</a:t>
            </a:r>
            <a:endParaRPr lang="fr-FR" sz="1100" i="0">
              <a:solidFill>
                <a:sysClr val="windowText" lastClr="000000"/>
              </a:solidFill>
              <a:latin typeface="Comic Sans MS" panose="030F0702030302020204" pitchFamily="66" charset="0"/>
            </a:endParaRPr>
          </a:p>
        </xdr:txBody>
      </xdr:sp>
      <xdr:pic>
        <xdr:nvPicPr>
          <xdr:cNvPr id="29" name="Image 2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4470" y="24936450"/>
            <a:ext cx="360492" cy="358817"/>
          </a:xfrm>
          <a:prstGeom prst="rect">
            <a:avLst/>
          </a:prstGeom>
        </xdr:spPr>
      </xdr:pic>
    </xdr:grpSp>
    <xdr:clientData/>
  </xdr:twoCellAnchor>
  <xdr:twoCellAnchor>
    <xdr:from>
      <xdr:col>12</xdr:col>
      <xdr:colOff>400050</xdr:colOff>
      <xdr:row>218</xdr:row>
      <xdr:rowOff>161924</xdr:rowOff>
    </xdr:from>
    <xdr:to>
      <xdr:col>18</xdr:col>
      <xdr:colOff>381000</xdr:colOff>
      <xdr:row>248</xdr:row>
      <xdr:rowOff>104775</xdr:rowOff>
    </xdr:to>
    <xdr:grpSp>
      <xdr:nvGrpSpPr>
        <xdr:cNvPr id="30" name="Groupe 29"/>
        <xdr:cNvGrpSpPr/>
      </xdr:nvGrpSpPr>
      <xdr:grpSpPr>
        <a:xfrm>
          <a:off x="6600825" y="39785924"/>
          <a:ext cx="4152900" cy="4895851"/>
          <a:chOff x="209550" y="35547299"/>
          <a:chExt cx="3629025" cy="4201627"/>
        </a:xfrm>
      </xdr:grpSpPr>
      <xdr:sp macro="" textlink="">
        <xdr:nvSpPr>
          <xdr:cNvPr id="31" name="Text Box 17"/>
          <xdr:cNvSpPr txBox="1">
            <a:spLocks noChangeArrowheads="1"/>
          </xdr:cNvSpPr>
        </xdr:nvSpPr>
        <xdr:spPr bwMode="auto">
          <a:xfrm>
            <a:off x="209550" y="35547299"/>
            <a:ext cx="3629025" cy="4201627"/>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baseline="0">
                <a:solidFill>
                  <a:sysClr val="windowText" lastClr="000000"/>
                </a:solidFill>
                <a:latin typeface="Comic Sans MS" panose="030F0702030302020204" pitchFamily="66" charset="0"/>
                <a:ea typeface="+mn-ea"/>
                <a:cs typeface="+mn-cs"/>
              </a:rPr>
              <a:t>        </a:t>
            </a:r>
            <a:r>
              <a:rPr lang="fr-FR" sz="1100" b="1" i="0" u="sng" baseline="0">
                <a:solidFill>
                  <a:sysClr val="windowText" lastClr="000000"/>
                </a:solidFill>
                <a:latin typeface="Comic Sans MS" panose="030F0702030302020204" pitchFamily="66" charset="0"/>
                <a:ea typeface="+mn-ea"/>
                <a:cs typeface="+mn-cs"/>
              </a:rPr>
              <a:t>Les gestes malins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Dégivrez régulièrement la partie congélation : 3 cm de givre doublent votre consommation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Limitez le plus possible le temps d'ouverture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Ne mettez pas de plat encore chaud.</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Vérifiez l'étanchéité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Placez l'appareil au frais loin des sources de chaleur (four, radiateur, fenêtre au sud ou sud ouest).</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Videz et débranchez les appareils avant une absence prolongée.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Nettoyez régulièrement la grille arrière, et laisser au moins 7 cm entre l'appareil et le mur.</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chemeClr val="accent1">
                  <a:lumMod val="50000"/>
                </a:schemeClr>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A l'achat, préférez les appareils de classe A++ et A+++.</a:t>
            </a:r>
          </a:p>
        </xdr:txBody>
      </xdr:sp>
      <xdr:pic>
        <xdr:nvPicPr>
          <xdr:cNvPr id="32" name="Image 3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09550" y="35547300"/>
            <a:ext cx="435653" cy="382647"/>
          </a:xfrm>
          <a:prstGeom prst="rect">
            <a:avLst/>
          </a:prstGeom>
        </xdr:spPr>
      </xdr:pic>
    </xdr:grpSp>
    <xdr:clientData/>
  </xdr:twoCellAnchor>
  <xdr:twoCellAnchor>
    <xdr:from>
      <xdr:col>13</xdr:col>
      <xdr:colOff>104775</xdr:colOff>
      <xdr:row>258</xdr:row>
      <xdr:rowOff>19050</xdr:rowOff>
    </xdr:from>
    <xdr:to>
      <xdr:col>17</xdr:col>
      <xdr:colOff>183356</xdr:colOff>
      <xdr:row>264</xdr:row>
      <xdr:rowOff>95251</xdr:rowOff>
    </xdr:to>
    <xdr:grpSp>
      <xdr:nvGrpSpPr>
        <xdr:cNvPr id="33" name="Groupe 32"/>
        <xdr:cNvGrpSpPr/>
      </xdr:nvGrpSpPr>
      <xdr:grpSpPr>
        <a:xfrm>
          <a:off x="7019925" y="46272450"/>
          <a:ext cx="2945606" cy="1047751"/>
          <a:chOff x="0" y="45281850"/>
          <a:chExt cx="2583656" cy="1047751"/>
        </a:xfrm>
      </xdr:grpSpPr>
      <xdr:sp macro="" textlink="">
        <xdr:nvSpPr>
          <xdr:cNvPr id="34" name="ZoneTexte 33"/>
          <xdr:cNvSpPr txBox="1"/>
        </xdr:nvSpPr>
        <xdr:spPr>
          <a:xfrm>
            <a:off x="0" y="45281851"/>
            <a:ext cx="2583656" cy="1047750"/>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entury Gothic" pitchFamily="34" charset="0"/>
                <a:ea typeface="+mn-ea"/>
                <a:cs typeface="+mn-cs"/>
              </a:rPr>
              <a:t>          </a:t>
            </a:r>
            <a:r>
              <a:rPr lang="fr-FR" sz="1100" b="1" u="sng" baseline="0">
                <a:solidFill>
                  <a:sysClr val="windowText" lastClr="000000"/>
                </a:solidFill>
                <a:latin typeface="Century Gothic" pitchFamily="34" charset="0"/>
                <a:ea typeface="+mn-ea"/>
                <a:cs typeface="+mn-cs"/>
              </a:rPr>
              <a:t>Les gestes malins :</a:t>
            </a:r>
          </a:p>
          <a:p>
            <a:endParaRPr lang="fr-FR" sz="1100" baseline="0">
              <a:solidFill>
                <a:sysClr val="windowText" lastClr="000000"/>
              </a:solidFill>
              <a:latin typeface="Century Gothic" pitchFamily="34" charset="0"/>
              <a:ea typeface="+mn-ea"/>
              <a:cs typeface="+mn-cs"/>
            </a:endParaRPr>
          </a:p>
          <a:p>
            <a:r>
              <a:rPr lang="fr-FR" sz="1100" baseline="0">
                <a:solidFill>
                  <a:sysClr val="windowText" lastClr="000000"/>
                </a:solidFill>
                <a:latin typeface="Century Gothic" pitchFamily="34" charset="0"/>
                <a:ea typeface="+mn-ea"/>
                <a:cs typeface="+mn-cs"/>
              </a:rPr>
              <a:t>- Remplacez  les ampoules que vous utilisez le plus par des ampoules LED,</a:t>
            </a:r>
          </a:p>
          <a:p>
            <a:endParaRPr lang="fr-FR" sz="1100" baseline="0">
              <a:solidFill>
                <a:sysClr val="windowText" lastClr="000000"/>
              </a:solidFill>
              <a:latin typeface="Century Gothic" pitchFamily="34" charset="0"/>
              <a:ea typeface="+mn-ea"/>
              <a:cs typeface="+mn-cs"/>
            </a:endParaRPr>
          </a:p>
          <a:p>
            <a:endParaRPr lang="fr-FR" sz="900">
              <a:solidFill>
                <a:schemeClr val="accent1">
                  <a:lumMod val="50000"/>
                </a:schemeClr>
              </a:solidFill>
            </a:endParaRPr>
          </a:p>
        </xdr:txBody>
      </xdr:sp>
      <xdr:pic>
        <xdr:nvPicPr>
          <xdr:cNvPr id="35" name="Image 3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45281850"/>
            <a:ext cx="435653" cy="382647"/>
          </a:xfrm>
          <a:prstGeom prst="rect">
            <a:avLst/>
          </a:prstGeom>
        </xdr:spPr>
      </xdr:pic>
    </xdr:grpSp>
    <xdr:clientData/>
  </xdr:twoCellAnchor>
  <xdr:twoCellAnchor>
    <xdr:from>
      <xdr:col>14</xdr:col>
      <xdr:colOff>47625</xdr:colOff>
      <xdr:row>280</xdr:row>
      <xdr:rowOff>47625</xdr:rowOff>
    </xdr:from>
    <xdr:to>
      <xdr:col>18</xdr:col>
      <xdr:colOff>373856</xdr:colOff>
      <xdr:row>287</xdr:row>
      <xdr:rowOff>66675</xdr:rowOff>
    </xdr:to>
    <xdr:grpSp>
      <xdr:nvGrpSpPr>
        <xdr:cNvPr id="36" name="Groupe 35"/>
        <xdr:cNvGrpSpPr/>
      </xdr:nvGrpSpPr>
      <xdr:grpSpPr>
        <a:xfrm>
          <a:off x="7829550" y="49863375"/>
          <a:ext cx="2917031" cy="1152525"/>
          <a:chOff x="0" y="52616100"/>
          <a:chExt cx="2583656" cy="1152525"/>
        </a:xfrm>
      </xdr:grpSpPr>
      <xdr:sp macro="" textlink="">
        <xdr:nvSpPr>
          <xdr:cNvPr id="37" name="ZoneTexte 36"/>
          <xdr:cNvSpPr txBox="1"/>
        </xdr:nvSpPr>
        <xdr:spPr>
          <a:xfrm>
            <a:off x="0" y="52616100"/>
            <a:ext cx="2583656" cy="1152525"/>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réduisez la température de consigne de votre ballon pour atteindre 55°C </a:t>
            </a:r>
          </a:p>
          <a:p>
            <a:endParaRPr lang="fr-FR" sz="900">
              <a:solidFill>
                <a:schemeClr val="accent1">
                  <a:lumMod val="50000"/>
                </a:schemeClr>
              </a:solidFill>
            </a:endParaRPr>
          </a:p>
        </xdr:txBody>
      </xdr:sp>
      <xdr:pic>
        <xdr:nvPicPr>
          <xdr:cNvPr id="38" name="Imag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52644675"/>
            <a:ext cx="435653" cy="382647"/>
          </a:xfrm>
          <a:prstGeom prst="rect">
            <a:avLst/>
          </a:prstGeom>
        </xdr:spPr>
      </xdr:pic>
    </xdr:grpSp>
    <xdr:clientData/>
  </xdr:twoCellAnchor>
  <xdr:twoCellAnchor>
    <xdr:from>
      <xdr:col>3</xdr:col>
      <xdr:colOff>446314</xdr:colOff>
      <xdr:row>401</xdr:row>
      <xdr:rowOff>172133</xdr:rowOff>
    </xdr:from>
    <xdr:to>
      <xdr:col>15</xdr:col>
      <xdr:colOff>200024</xdr:colOff>
      <xdr:row>418</xdr:row>
      <xdr:rowOff>32664</xdr:rowOff>
    </xdr:to>
    <xdr:grpSp>
      <xdr:nvGrpSpPr>
        <xdr:cNvPr id="42" name="Groupe 41"/>
        <xdr:cNvGrpSpPr/>
      </xdr:nvGrpSpPr>
      <xdr:grpSpPr>
        <a:xfrm>
          <a:off x="1808389" y="70238033"/>
          <a:ext cx="6992710" cy="2803756"/>
          <a:chOff x="276225" y="66520554"/>
          <a:chExt cx="6038850" cy="2291683"/>
        </a:xfrm>
      </xdr:grpSpPr>
      <xdr:sp macro="" textlink="">
        <xdr:nvSpPr>
          <xdr:cNvPr id="43" name="ZoneTexte 42"/>
          <xdr:cNvSpPr txBox="1"/>
        </xdr:nvSpPr>
        <xdr:spPr>
          <a:xfrm>
            <a:off x="276225" y="66520554"/>
            <a:ext cx="6038850" cy="229168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économies d'eau en général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Fermez le robinet du compteur d'eau pendant les absences prolongées.</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Utilisez l'eau de pluie pour l'arrosage des fleurs et du jardin.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Si vous avez une piscine, utilisez une bache pour limiter l'évaporation.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Choisissez des plantes peu gourmandes en eau.</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Est ce bien indispensable de laver votre voiture tous  les dimanches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Et pourquoi pas des toilettes sèches ?</a:t>
            </a:r>
          </a:p>
        </xdr:txBody>
      </xdr:sp>
      <xdr:pic>
        <xdr:nvPicPr>
          <xdr:cNvPr id="44" name="Image 4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5750" y="66532125"/>
            <a:ext cx="401245" cy="352425"/>
          </a:xfrm>
          <a:prstGeom prst="rect">
            <a:avLst/>
          </a:prstGeom>
        </xdr:spPr>
      </xdr:pic>
    </xdr:grpSp>
    <xdr:clientData/>
  </xdr:twoCellAnchor>
  <xdr:twoCellAnchor>
    <xdr:from>
      <xdr:col>13</xdr:col>
      <xdr:colOff>217713</xdr:colOff>
      <xdr:row>382</xdr:row>
      <xdr:rowOff>136068</xdr:rowOff>
    </xdr:from>
    <xdr:to>
      <xdr:col>18</xdr:col>
      <xdr:colOff>312963</xdr:colOff>
      <xdr:row>396</xdr:row>
      <xdr:rowOff>122471</xdr:rowOff>
    </xdr:to>
    <xdr:grpSp>
      <xdr:nvGrpSpPr>
        <xdr:cNvPr id="48" name="Groupe 47"/>
        <xdr:cNvGrpSpPr/>
      </xdr:nvGrpSpPr>
      <xdr:grpSpPr>
        <a:xfrm>
          <a:off x="7132863" y="66801543"/>
          <a:ext cx="3552825" cy="2510528"/>
          <a:chOff x="6743699" y="53759099"/>
          <a:chExt cx="3304261" cy="2180569"/>
        </a:xfrm>
      </xdr:grpSpPr>
      <xdr:sp macro="" textlink="">
        <xdr:nvSpPr>
          <xdr:cNvPr id="49" name="ZoneTexte 48"/>
          <xdr:cNvSpPr txBox="1"/>
        </xdr:nvSpPr>
        <xdr:spPr>
          <a:xfrm>
            <a:off x="6743699" y="53759099"/>
            <a:ext cx="3304261" cy="2180569"/>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fr-FR" sz="1100" b="1" u="none">
                <a:solidFill>
                  <a:sysClr val="windowText" lastClr="000000"/>
                </a:solidFill>
                <a:latin typeface="Comic Sans MS" panose="030F0702030302020204" pitchFamily="66" charset="0"/>
              </a:rPr>
              <a:t>       </a:t>
            </a:r>
            <a:r>
              <a:rPr lang="fr-FR" sz="1100" b="1" u="sng">
                <a:solidFill>
                  <a:sysClr val="windowText" lastClr="000000"/>
                </a:solidFill>
                <a:latin typeface="Comic Sans MS" panose="030F0702030302020204" pitchFamily="66" charset="0"/>
              </a:rPr>
              <a:t>Les</a:t>
            </a:r>
            <a:r>
              <a:rPr lang="fr-FR" sz="1100" b="1" u="sng" baseline="0">
                <a:solidFill>
                  <a:sysClr val="windowText" lastClr="000000"/>
                </a:solidFill>
                <a:latin typeface="Comic Sans MS" panose="030F0702030302020204" pitchFamily="66" charset="0"/>
              </a:rPr>
              <a:t> gestes malins :</a:t>
            </a:r>
          </a:p>
          <a:p>
            <a:pPr algn="l"/>
            <a:endParaRPr lang="fr-FR" sz="1100" b="1" u="sng" baseline="0">
              <a:solidFill>
                <a:sysClr val="windowText" lastClr="000000"/>
              </a:solidFill>
              <a:latin typeface="Comic Sans MS" panose="030F0702030302020204" pitchFamily="66"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Dans les toilettes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Installez un système de chasse à double commande (3 - 6 L/min contre 12 L pour une chasse d'eau à simple commande)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Sur une chasse existante, introduisez  un dispositif pour réduire le volume de chasse (une bouteille d'eau pleine ou un "sac WC").</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xdr:txBody>
      </xdr:sp>
      <xdr:pic>
        <xdr:nvPicPr>
          <xdr:cNvPr id="50" name="Image 49"/>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43700" y="53759100"/>
            <a:ext cx="435653" cy="382647"/>
          </a:xfrm>
          <a:prstGeom prst="rect">
            <a:avLst/>
          </a:prstGeom>
        </xdr:spPr>
      </xdr:pic>
    </xdr:grpSp>
    <xdr:clientData/>
  </xdr:twoCellAnchor>
  <xdr:twoCellAnchor>
    <xdr:from>
      <xdr:col>0</xdr:col>
      <xdr:colOff>355146</xdr:colOff>
      <xdr:row>370</xdr:row>
      <xdr:rowOff>48983</xdr:rowOff>
    </xdr:from>
    <xdr:to>
      <xdr:col>8</xdr:col>
      <xdr:colOff>590549</xdr:colOff>
      <xdr:row>376</xdr:row>
      <xdr:rowOff>130629</xdr:rowOff>
    </xdr:to>
    <xdr:sp macro="" textlink="">
      <xdr:nvSpPr>
        <xdr:cNvPr id="51" name="Rectangle 50"/>
        <xdr:cNvSpPr/>
      </xdr:nvSpPr>
      <xdr:spPr>
        <a:xfrm>
          <a:off x="355146" y="61818608"/>
          <a:ext cx="3988253" cy="11198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66674</xdr:colOff>
      <xdr:row>336</xdr:row>
      <xdr:rowOff>93885</xdr:rowOff>
    </xdr:from>
    <xdr:to>
      <xdr:col>18</xdr:col>
      <xdr:colOff>123825</xdr:colOff>
      <xdr:row>367</xdr:row>
      <xdr:rowOff>28574</xdr:rowOff>
    </xdr:to>
    <xdr:grpSp>
      <xdr:nvGrpSpPr>
        <xdr:cNvPr id="15" name="Groupe 14"/>
        <xdr:cNvGrpSpPr/>
      </xdr:nvGrpSpPr>
      <xdr:grpSpPr>
        <a:xfrm>
          <a:off x="504824" y="59139360"/>
          <a:ext cx="9991726" cy="4982939"/>
          <a:chOff x="447674" y="53386260"/>
          <a:chExt cx="8734426" cy="4982939"/>
        </a:xfrm>
      </xdr:grpSpPr>
      <xdr:sp macro="" textlink="">
        <xdr:nvSpPr>
          <xdr:cNvPr id="40" name="ZoneTexte 39"/>
          <xdr:cNvSpPr txBox="1"/>
        </xdr:nvSpPr>
        <xdr:spPr>
          <a:xfrm>
            <a:off x="447674" y="53386260"/>
            <a:ext cx="8734426" cy="4982939"/>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fr-FR" sz="1100" b="1" u="none">
                <a:solidFill>
                  <a:sysClr val="windowText" lastClr="000000"/>
                </a:solidFill>
                <a:latin typeface="Comic Sans MS" panose="030F0702030302020204" pitchFamily="66" charset="0"/>
              </a:rPr>
              <a:t>       </a:t>
            </a:r>
            <a:r>
              <a:rPr lang="fr-FR" sz="1100" b="1" u="sng">
                <a:solidFill>
                  <a:sysClr val="windowText" lastClr="000000"/>
                </a:solidFill>
                <a:latin typeface="Comic Sans MS" panose="030F0702030302020204" pitchFamily="66" charset="0"/>
              </a:rPr>
              <a:t>Les</a:t>
            </a:r>
            <a:r>
              <a:rPr lang="fr-FR" sz="1100" b="1" u="sng" baseline="0">
                <a:solidFill>
                  <a:sysClr val="windowText" lastClr="000000"/>
                </a:solidFill>
                <a:latin typeface="Comic Sans MS" panose="030F0702030302020204" pitchFamily="66" charset="0"/>
              </a:rPr>
              <a:t> gestes malins :</a:t>
            </a:r>
          </a:p>
          <a:p>
            <a:pPr algn="l"/>
            <a:endParaRPr lang="fr-FR" sz="1100" b="1" u="sng" baseline="0">
              <a:solidFill>
                <a:sysClr val="windowText" lastClr="000000"/>
              </a:solidFill>
              <a:latin typeface="Comic Sans MS" panose="030F0702030302020204" pitchFamily="66"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Comic Sans MS" panose="030F0702030302020204" pitchFamily="66" charset="0"/>
                <a:ea typeface="+mn-ea"/>
                <a:cs typeface="+mn-cs"/>
              </a:rPr>
              <a:t>- Installez des réducteurs de débit :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à confort égal ces réducteurs permettent de réduire de 50 % vos consommations d'eau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Cuisine</a:t>
            </a:r>
            <a:r>
              <a:rPr lang="fr-FR" sz="1100" baseline="0">
                <a:solidFill>
                  <a:sysClr val="windowText" lastClr="000000"/>
                </a:solidFill>
                <a:latin typeface="Comic Sans MS" panose="030F0702030302020204" pitchFamily="66" charset="0"/>
                <a:ea typeface="+mn-ea"/>
                <a:cs typeface="+mn-cs"/>
              </a:rPr>
              <a:t> -&gt; 4,5 à 7 L/min (il en existe à double débit : 5L/min en base et 9L/min pour le remplissage)</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Salle de bain</a:t>
            </a:r>
            <a:r>
              <a:rPr lang="fr-FR" sz="1100" baseline="0">
                <a:solidFill>
                  <a:sysClr val="windowText" lastClr="000000"/>
                </a:solidFill>
                <a:latin typeface="Comic Sans MS" panose="030F0702030302020204" pitchFamily="66" charset="0"/>
                <a:ea typeface="+mn-ea"/>
                <a:cs typeface="+mn-cs"/>
              </a:rPr>
              <a:t> -&gt;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3 à 5 L/min</a:t>
            </a:r>
            <a:endParaRPr lang="fr-FR" sz="1100">
              <a:solidFill>
                <a:sysClr val="windowText" lastClr="000000"/>
              </a:solidFill>
              <a:latin typeface="Comic Sans MS" panose="030F0702030302020204" pitchFamily="66" charset="0"/>
              <a:ea typeface="+mn-ea"/>
              <a:cs typeface="+mn-cs"/>
            </a:endParaRPr>
          </a:p>
          <a:p>
            <a:pPr algn="l"/>
            <a:endParaRPr lang="fr-FR" sz="1100" b="1" u="sng" baseline="0">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Faites la chasse aux fuites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Une chasse d'eau qui fuit c'est 350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1 000 €. Un robinet qui goutte c'est 34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100 €.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(relevez le compteur d'eau le soir avant de vous coucher, et le matin au lever).</a:t>
            </a:r>
          </a:p>
          <a:p>
            <a:pPr algn="l"/>
            <a:endParaRPr lang="fr-FR" sz="1100" b="1" u="sng" baseline="0">
              <a:solidFill>
                <a:sysClr val="windowText" lastClr="000000"/>
              </a:solidFill>
              <a:latin typeface="Comic Sans MS" panose="030F0702030302020204" pitchFamily="66" charset="0"/>
            </a:endParaRPr>
          </a:p>
          <a:p>
            <a:pPr algn="l"/>
            <a:r>
              <a:rPr lang="fr-FR" sz="1100" b="1" u="none" baseline="0">
                <a:solidFill>
                  <a:sysClr val="windowText" lastClr="000000"/>
                </a:solidFill>
                <a:latin typeface="Comic Sans MS" panose="030F0702030302020204" pitchFamily="66" charset="0"/>
              </a:rPr>
              <a:t>Dans la </a:t>
            </a: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salle de bain </a:t>
            </a:r>
            <a:r>
              <a:rPr lang="fr-FR" sz="1100" b="1" u="none">
                <a:solidFill>
                  <a:sysClr val="windowText" lastClr="000000"/>
                </a:solidFill>
                <a:latin typeface="Comic Sans MS" panose="030F0702030302020204" pitchFamily="66" charset="0"/>
              </a:rPr>
              <a:t>:</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Changez votre douchette pour un modèle économe (5 à 8 L/min).</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ou installez sur une douchette existante un réducteur de débit (6 à 10 L/min).</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Evitez de laisser couler l'eau pendant le brossage des dents, le lavage des mains, le rasage ou quand vous vous savonnez. C'est 30% d'économie sur l'eau et sur l'énergie,</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Si vous ne possédez pas de mitigeur thermostatique, installer un stop douche afin  de conserver le réglage de la température pendant le savonnage.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Une douche c'est 50 litres, un bain c'est 200 litres. Faites le bon choix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 verre à dents permet d'économiser jusqu'à 30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90 €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xdr:txBody>
      </xdr:sp>
      <xdr:pic>
        <xdr:nvPicPr>
          <xdr:cNvPr id="52" name="Image 5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95300" y="53406675"/>
            <a:ext cx="435653" cy="382647"/>
          </a:xfrm>
          <a:prstGeom prst="rect">
            <a:avLst/>
          </a:prstGeom>
        </xdr:spPr>
      </xdr:pic>
    </xdr:grpSp>
    <xdr:clientData/>
  </xdr:twoCellAnchor>
  <xdr:twoCellAnchor>
    <xdr:from>
      <xdr:col>0</xdr:col>
      <xdr:colOff>314325</xdr:colOff>
      <xdr:row>386</xdr:row>
      <xdr:rowOff>152400</xdr:rowOff>
    </xdr:from>
    <xdr:to>
      <xdr:col>5</xdr:col>
      <xdr:colOff>409572</xdr:colOff>
      <xdr:row>399</xdr:row>
      <xdr:rowOff>39094</xdr:rowOff>
    </xdr:to>
    <xdr:grpSp>
      <xdr:nvGrpSpPr>
        <xdr:cNvPr id="53" name="Groupe 52"/>
        <xdr:cNvGrpSpPr/>
      </xdr:nvGrpSpPr>
      <xdr:grpSpPr>
        <a:xfrm>
          <a:off x="314325" y="67579875"/>
          <a:ext cx="2666997" cy="2201269"/>
          <a:chOff x="390526" y="58321575"/>
          <a:chExt cx="2343147" cy="2201269"/>
        </a:xfrm>
      </xdr:grpSpPr>
      <xdr:pic>
        <xdr:nvPicPr>
          <xdr:cNvPr id="54" name="Image 53"/>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47888"/>
          <a:stretch/>
        </xdr:blipFill>
        <xdr:spPr>
          <a:xfrm>
            <a:off x="390526" y="58321576"/>
            <a:ext cx="1219199" cy="1153518"/>
          </a:xfrm>
          <a:prstGeom prst="rect">
            <a:avLst/>
          </a:prstGeom>
        </xdr:spPr>
      </xdr:pic>
      <xdr:pic>
        <xdr:nvPicPr>
          <xdr:cNvPr id="55" name="Image 54"/>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850" r="47888"/>
          <a:stretch/>
        </xdr:blipFill>
        <xdr:spPr>
          <a:xfrm>
            <a:off x="1562100" y="58321575"/>
            <a:ext cx="1152524" cy="1153518"/>
          </a:xfrm>
          <a:prstGeom prst="rect">
            <a:avLst/>
          </a:prstGeom>
        </xdr:spPr>
      </xdr:pic>
      <xdr:pic>
        <xdr:nvPicPr>
          <xdr:cNvPr id="56" name="Image 55"/>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47888"/>
          <a:stretch/>
        </xdr:blipFill>
        <xdr:spPr>
          <a:xfrm>
            <a:off x="409575" y="59369326"/>
            <a:ext cx="1219199" cy="1153518"/>
          </a:xfrm>
          <a:prstGeom prst="rect">
            <a:avLst/>
          </a:prstGeom>
        </xdr:spPr>
      </xdr:pic>
      <xdr:pic>
        <xdr:nvPicPr>
          <xdr:cNvPr id="57" name="Image 56"/>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850" r="47888"/>
          <a:stretch/>
        </xdr:blipFill>
        <xdr:spPr>
          <a:xfrm>
            <a:off x="1581149" y="59369325"/>
            <a:ext cx="1152524" cy="1153518"/>
          </a:xfrm>
          <a:prstGeom prst="rect">
            <a:avLst/>
          </a:prstGeom>
        </xdr:spPr>
      </xdr:pic>
    </xdr:grpSp>
    <xdr:clientData/>
  </xdr:twoCellAnchor>
  <xdr:twoCellAnchor>
    <xdr:from>
      <xdr:col>7</xdr:col>
      <xdr:colOff>38099</xdr:colOff>
      <xdr:row>388</xdr:row>
      <xdr:rowOff>47625</xdr:rowOff>
    </xdr:from>
    <xdr:to>
      <xdr:col>9</xdr:col>
      <xdr:colOff>114297</xdr:colOff>
      <xdr:row>401</xdr:row>
      <xdr:rowOff>29568</xdr:rowOff>
    </xdr:to>
    <xdr:grpSp>
      <xdr:nvGrpSpPr>
        <xdr:cNvPr id="58" name="Groupe 57"/>
        <xdr:cNvGrpSpPr/>
      </xdr:nvGrpSpPr>
      <xdr:grpSpPr>
        <a:xfrm>
          <a:off x="3743324" y="67894200"/>
          <a:ext cx="1409698" cy="2201268"/>
          <a:chOff x="3352800" y="58416825"/>
          <a:chExt cx="1238248" cy="2201268"/>
        </a:xfrm>
      </xdr:grpSpPr>
      <xdr:pic>
        <xdr:nvPicPr>
          <xdr:cNvPr id="59" name="Image 58"/>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47888"/>
          <a:stretch/>
        </xdr:blipFill>
        <xdr:spPr>
          <a:xfrm>
            <a:off x="3352800" y="58416825"/>
            <a:ext cx="1219199" cy="1153518"/>
          </a:xfrm>
          <a:prstGeom prst="rect">
            <a:avLst/>
          </a:prstGeom>
        </xdr:spPr>
      </xdr:pic>
      <xdr:pic>
        <xdr:nvPicPr>
          <xdr:cNvPr id="60" name="Image 59"/>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47888"/>
          <a:stretch/>
        </xdr:blipFill>
        <xdr:spPr>
          <a:xfrm>
            <a:off x="3371849" y="59464575"/>
            <a:ext cx="1219199" cy="1153518"/>
          </a:xfrm>
          <a:prstGeom prst="rect">
            <a:avLst/>
          </a:prstGeom>
        </xdr:spPr>
      </xdr:pic>
    </xdr:grpSp>
    <xdr:clientData/>
  </xdr:twoCellAnchor>
  <xdr:twoCellAnchor editAs="oneCell">
    <xdr:from>
      <xdr:col>9</xdr:col>
      <xdr:colOff>352424</xdr:colOff>
      <xdr:row>388</xdr:row>
      <xdr:rowOff>47625</xdr:rowOff>
    </xdr:from>
    <xdr:to>
      <xdr:col>12</xdr:col>
      <xdr:colOff>561973</xdr:colOff>
      <xdr:row>395</xdr:row>
      <xdr:rowOff>20043</xdr:rowOff>
    </xdr:to>
    <xdr:pic>
      <xdr:nvPicPr>
        <xdr:cNvPr id="61" name="Image 60"/>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47888"/>
        <a:stretch/>
      </xdr:blipFill>
      <xdr:spPr>
        <a:xfrm>
          <a:off x="4752974" y="62931675"/>
          <a:ext cx="1219199" cy="1153518"/>
        </a:xfrm>
        <a:prstGeom prst="rect">
          <a:avLst/>
        </a:prstGeom>
      </xdr:spPr>
    </xdr:pic>
    <xdr:clientData/>
  </xdr:twoCellAnchor>
  <xdr:twoCellAnchor>
    <xdr:from>
      <xdr:col>0</xdr:col>
      <xdr:colOff>19050</xdr:colOff>
      <xdr:row>0</xdr:row>
      <xdr:rowOff>19051</xdr:rowOff>
    </xdr:from>
    <xdr:to>
      <xdr:col>18</xdr:col>
      <xdr:colOff>485775</xdr:colOff>
      <xdr:row>12</xdr:row>
      <xdr:rowOff>126316</xdr:rowOff>
    </xdr:to>
    <xdr:grpSp>
      <xdr:nvGrpSpPr>
        <xdr:cNvPr id="21" name="Groupe 20"/>
        <xdr:cNvGrpSpPr>
          <a:grpSpLocks noChangeAspect="1"/>
        </xdr:cNvGrpSpPr>
      </xdr:nvGrpSpPr>
      <xdr:grpSpPr>
        <a:xfrm>
          <a:off x="19050" y="19051"/>
          <a:ext cx="10839450" cy="2050365"/>
          <a:chOff x="6038850" y="161925"/>
          <a:chExt cx="7531100" cy="1621155"/>
        </a:xfrm>
      </xdr:grpSpPr>
      <xdr:pic>
        <xdr:nvPicPr>
          <xdr:cNvPr id="62" name="Image 6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63" name="Image 62"/>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64" name="Image 63" descr="http://www.alec-grenoble.org/images/SIT_ALEC/logo.png"/>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65" name="Zone de texte 2"/>
          <xdr:cNvSpPr txBox="1">
            <a:spLocks noChangeArrowheads="1"/>
          </xdr:cNvSpPr>
        </xdr:nvSpPr>
        <xdr:spPr bwMode="auto">
          <a:xfrm>
            <a:off x="9117330" y="1171575"/>
            <a:ext cx="1198880"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476250</xdr:colOff>
      <xdr:row>453</xdr:row>
      <xdr:rowOff>28575</xdr:rowOff>
    </xdr:from>
    <xdr:to>
      <xdr:col>15</xdr:col>
      <xdr:colOff>247650</xdr:colOff>
      <xdr:row>460</xdr:row>
      <xdr:rowOff>95251</xdr:rowOff>
    </xdr:to>
    <xdr:sp macro="" textlink="">
      <xdr:nvSpPr>
        <xdr:cNvPr id="66" name="ZoneTexte 65"/>
        <xdr:cNvSpPr txBox="1"/>
      </xdr:nvSpPr>
      <xdr:spPr>
        <a:xfrm>
          <a:off x="2133600" y="75895200"/>
          <a:ext cx="5629275"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ESPACE INFO ENERGIE DE L’ISERE</a:t>
          </a: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1" u="none" strike="noStrike" kern="0" cap="none" spc="0" normalizeH="0" baseline="0" noProof="0">
              <a:ln>
                <a:noFill/>
              </a:ln>
              <a:solidFill>
                <a:prstClr val="black"/>
              </a:solidFill>
              <a:effectLst/>
              <a:uLnTx/>
              <a:uFillTx/>
              <a:latin typeface="+mn-lt"/>
              <a:ea typeface="+mn-ea"/>
              <a:cs typeface="+mn-cs"/>
            </a:rPr>
            <a:t>(Accueil téléphonique du lundi au vendredi de 9h à 12h30 et 14h00 à 18h00)</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ertech.fr/docs/mde01.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jeconomiseleau.org/" TargetMode="External"/><Relationship Id="rId7" Type="http://schemas.openxmlformats.org/officeDocument/2006/relationships/printerSettings" Target="../printerSettings/printerSettings3.bin"/><Relationship Id="rId2" Type="http://schemas.openxmlformats.org/officeDocument/2006/relationships/hyperlink" Target="http://www.topten.ch/index.php?page=francais" TargetMode="External"/><Relationship Id="rId1" Type="http://schemas.openxmlformats.org/officeDocument/2006/relationships/hyperlink" Target="http://www.guide-topten.com/" TargetMode="External"/><Relationship Id="rId6" Type="http://schemas.openxmlformats.org/officeDocument/2006/relationships/hyperlink" Target="http://www.energie-info.fr/" TargetMode="External"/><Relationship Id="rId5" Type="http://schemas.openxmlformats.org/officeDocument/2006/relationships/hyperlink" Target="http://www.infoenergie38.org/" TargetMode="External"/><Relationship Id="rId10" Type="http://schemas.openxmlformats.org/officeDocument/2006/relationships/comments" Target="../comments2.xml"/><Relationship Id="rId4" Type="http://schemas.openxmlformats.org/officeDocument/2006/relationships/hyperlink" Target="http://www.energie-environnement.ch/"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jeconomiseleau.org/" TargetMode="External"/><Relationship Id="rId7" Type="http://schemas.openxmlformats.org/officeDocument/2006/relationships/printerSettings" Target="../printerSettings/printerSettings4.bin"/><Relationship Id="rId2" Type="http://schemas.openxmlformats.org/officeDocument/2006/relationships/hyperlink" Target="http://www.topten.ch/index.php?page=francais" TargetMode="External"/><Relationship Id="rId1" Type="http://schemas.openxmlformats.org/officeDocument/2006/relationships/hyperlink" Target="http://www.guide-topten.com/" TargetMode="External"/><Relationship Id="rId6" Type="http://schemas.openxmlformats.org/officeDocument/2006/relationships/hyperlink" Target="http://www.energie-info.fr/" TargetMode="External"/><Relationship Id="rId5" Type="http://schemas.openxmlformats.org/officeDocument/2006/relationships/hyperlink" Target="http://www.infoenergie38.org/" TargetMode="External"/><Relationship Id="rId4" Type="http://schemas.openxmlformats.org/officeDocument/2006/relationships/hyperlink" Target="http://www.energie-environnement.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J245"/>
  <sheetViews>
    <sheetView showGridLines="0" zoomScaleNormal="100" workbookViewId="0">
      <selection activeCell="I1" sqref="I1"/>
    </sheetView>
  </sheetViews>
  <sheetFormatPr baseColWidth="10" defaultColWidth="11.375" defaultRowHeight="15" x14ac:dyDescent="0.25"/>
  <cols>
    <col min="1" max="1" width="4.875" style="165" customWidth="1"/>
    <col min="2" max="2" width="23.25" style="165" customWidth="1"/>
    <col min="3" max="3" width="11.375" style="165"/>
    <col min="4" max="5" width="11.375" style="165" customWidth="1"/>
    <col min="6" max="6" width="11.375" style="165"/>
    <col min="7" max="8" width="11.375" style="165" customWidth="1"/>
    <col min="9" max="16384" width="11.375" style="165"/>
  </cols>
  <sheetData>
    <row r="21" spans="3:6" ht="15.75" x14ac:dyDescent="0.25">
      <c r="C21" s="1" t="s">
        <v>0</v>
      </c>
      <c r="D21" s="1"/>
      <c r="E21" s="1"/>
      <c r="F21" s="1"/>
    </row>
    <row r="22" spans="3:6" ht="15.75" x14ac:dyDescent="0.25">
      <c r="C22" s="1" t="s">
        <v>1</v>
      </c>
      <c r="D22" s="1"/>
      <c r="E22" s="1"/>
      <c r="F22" s="1"/>
    </row>
    <row r="23" spans="3:6" ht="15.75" x14ac:dyDescent="0.25">
      <c r="C23" s="1" t="s">
        <v>2</v>
      </c>
      <c r="D23" s="1"/>
      <c r="E23" s="1"/>
      <c r="F23" s="1"/>
    </row>
    <row r="24" spans="3:6" ht="15.75" x14ac:dyDescent="0.25">
      <c r="C24" s="1" t="s">
        <v>3</v>
      </c>
      <c r="D24" s="1"/>
      <c r="E24" s="1"/>
      <c r="F24" s="1"/>
    </row>
    <row r="25" spans="3:6" ht="15.75" x14ac:dyDescent="0.25">
      <c r="C25" s="1" t="s">
        <v>4</v>
      </c>
      <c r="D25" s="1"/>
      <c r="E25" s="1"/>
      <c r="F25" s="1"/>
    </row>
    <row r="26" spans="3:6" ht="15.75" x14ac:dyDescent="0.25">
      <c r="C26" s="1" t="s">
        <v>5</v>
      </c>
      <c r="D26" s="1"/>
      <c r="E26" s="1"/>
      <c r="F26" s="1"/>
    </row>
    <row r="27" spans="3:6" ht="15" customHeight="1" x14ac:dyDescent="0.25"/>
    <row r="29" spans="3:6" ht="15.75" x14ac:dyDescent="0.25">
      <c r="C29" s="166" t="s">
        <v>6</v>
      </c>
      <c r="D29" s="168"/>
      <c r="E29" s="2"/>
      <c r="F29" s="3" t="s">
        <v>7</v>
      </c>
    </row>
    <row r="30" spans="3:6" ht="15" customHeight="1" x14ac:dyDescent="0.25">
      <c r="C30" s="169" t="s">
        <v>323</v>
      </c>
      <c r="D30" s="171"/>
      <c r="E30" s="172"/>
      <c r="F30" s="4" t="s">
        <v>8</v>
      </c>
    </row>
    <row r="31" spans="3:6" ht="15" customHeight="1" x14ac:dyDescent="0.25">
      <c r="C31" s="166" t="s">
        <v>9</v>
      </c>
      <c r="D31" s="168"/>
      <c r="E31" s="173"/>
      <c r="F31" s="175"/>
    </row>
    <row r="32" spans="3:6" x14ac:dyDescent="0.25">
      <c r="C32" s="169" t="s">
        <v>10</v>
      </c>
      <c r="D32" s="171"/>
      <c r="E32" s="169"/>
      <c r="F32" s="171"/>
    </row>
    <row r="33" spans="3:3" x14ac:dyDescent="0.25">
      <c r="C33" s="176"/>
    </row>
    <row r="56" spans="1:8" x14ac:dyDescent="0.25">
      <c r="F56" s="174"/>
      <c r="G56" s="174"/>
    </row>
    <row r="57" spans="1:8" ht="15" customHeight="1" x14ac:dyDescent="0.25">
      <c r="B57" s="5"/>
      <c r="C57" s="6"/>
      <c r="D57" s="7"/>
      <c r="E57" s="6"/>
      <c r="F57" s="6"/>
      <c r="G57" s="6"/>
      <c r="H57" s="6"/>
    </row>
    <row r="58" spans="1:8" ht="15" customHeight="1" x14ac:dyDescent="0.25">
      <c r="B58" s="5"/>
      <c r="C58" s="6"/>
      <c r="D58" s="7"/>
      <c r="E58" s="6"/>
      <c r="F58" s="6"/>
      <c r="G58" s="6"/>
      <c r="H58" s="6"/>
    </row>
    <row r="59" spans="1:8" ht="15" customHeight="1" x14ac:dyDescent="0.25">
      <c r="B59" s="5"/>
      <c r="C59" s="6"/>
      <c r="D59" s="7"/>
      <c r="E59" s="6"/>
      <c r="F59" s="6"/>
      <c r="G59" s="6"/>
      <c r="H59" s="6"/>
    </row>
    <row r="60" spans="1:8" ht="15" customHeight="1" x14ac:dyDescent="0.25">
      <c r="B60" s="5"/>
      <c r="C60" s="6"/>
      <c r="D60" s="5"/>
      <c r="E60" s="6"/>
      <c r="F60" s="6"/>
      <c r="G60" s="6"/>
      <c r="H60" s="6"/>
    </row>
    <row r="61" spans="1:8" ht="15" customHeight="1" x14ac:dyDescent="0.25">
      <c r="A61" s="165" t="s">
        <v>11</v>
      </c>
      <c r="B61" s="5"/>
      <c r="C61" s="6"/>
      <c r="D61" s="5"/>
      <c r="E61" s="6"/>
      <c r="F61" s="6"/>
      <c r="G61" s="6"/>
      <c r="H61" s="6"/>
    </row>
    <row r="62" spans="1:8" ht="15.75" customHeight="1" x14ac:dyDescent="0.25">
      <c r="D62" s="170"/>
      <c r="H62" s="170"/>
    </row>
    <row r="63" spans="1:8" ht="18.75" x14ac:dyDescent="0.25">
      <c r="A63" s="330" t="s">
        <v>12</v>
      </c>
      <c r="B63" s="331"/>
      <c r="C63" s="331"/>
      <c r="D63" s="331"/>
      <c r="E63" s="331"/>
      <c r="F63" s="331"/>
      <c r="G63" s="331"/>
      <c r="H63" s="338"/>
    </row>
    <row r="64" spans="1:8" s="176" customFormat="1" ht="35.25" customHeight="1" x14ac:dyDescent="0.25">
      <c r="A64" s="177" t="s">
        <v>13</v>
      </c>
      <c r="B64" s="178"/>
      <c r="C64" s="332" t="s">
        <v>345</v>
      </c>
      <c r="D64" s="333"/>
      <c r="E64" s="332" t="s">
        <v>324</v>
      </c>
      <c r="F64" s="333"/>
      <c r="G64" s="332" t="s">
        <v>325</v>
      </c>
      <c r="H64" s="333"/>
    </row>
    <row r="65" spans="1:9" ht="15.75" x14ac:dyDescent="0.25">
      <c r="A65" s="179" t="s">
        <v>14</v>
      </c>
      <c r="B65" s="180" t="s">
        <v>320</v>
      </c>
      <c r="C65" s="457">
        <v>2.0833333333333332E-2</v>
      </c>
      <c r="D65" s="458"/>
      <c r="E65" s="343">
        <v>41</v>
      </c>
      <c r="F65" s="344"/>
      <c r="G65" s="343">
        <v>7</v>
      </c>
      <c r="H65" s="344"/>
    </row>
    <row r="66" spans="1:9" ht="15.75" x14ac:dyDescent="0.25">
      <c r="A66" s="181" t="s">
        <v>14</v>
      </c>
      <c r="B66" s="182" t="s">
        <v>16</v>
      </c>
      <c r="C66" s="320"/>
      <c r="D66" s="321"/>
      <c r="E66" s="320"/>
      <c r="F66" s="321"/>
      <c r="G66" s="320"/>
      <c r="H66" s="321"/>
    </row>
    <row r="67" spans="1:9" ht="15.75" x14ac:dyDescent="0.25">
      <c r="A67" s="181" t="s">
        <v>14</v>
      </c>
      <c r="B67" s="182" t="s">
        <v>17</v>
      </c>
      <c r="C67" s="320"/>
      <c r="D67" s="321"/>
      <c r="E67" s="320"/>
      <c r="F67" s="321"/>
      <c r="G67" s="320"/>
      <c r="H67" s="321"/>
    </row>
    <row r="68" spans="1:9" ht="15.75" x14ac:dyDescent="0.25">
      <c r="A68" s="181" t="s">
        <v>14</v>
      </c>
      <c r="B68" s="182" t="s">
        <v>18</v>
      </c>
      <c r="C68" s="320"/>
      <c r="D68" s="321"/>
      <c r="E68" s="320"/>
      <c r="F68" s="321"/>
      <c r="G68" s="320"/>
      <c r="H68" s="321"/>
    </row>
    <row r="69" spans="1:9" ht="15.75" x14ac:dyDescent="0.25">
      <c r="A69" s="181" t="s">
        <v>14</v>
      </c>
      <c r="B69" s="182" t="s">
        <v>15</v>
      </c>
      <c r="C69" s="320"/>
      <c r="D69" s="321"/>
      <c r="E69" s="320"/>
      <c r="F69" s="321"/>
      <c r="G69" s="320"/>
      <c r="H69" s="321"/>
    </row>
    <row r="70" spans="1:9" ht="15.75" x14ac:dyDescent="0.25">
      <c r="A70" s="181" t="s">
        <v>14</v>
      </c>
      <c r="B70" s="182" t="s">
        <v>16</v>
      </c>
      <c r="C70" s="320"/>
      <c r="D70" s="321"/>
      <c r="E70" s="320"/>
      <c r="F70" s="321"/>
      <c r="G70" s="320"/>
      <c r="H70" s="321"/>
    </row>
    <row r="71" spans="1:9" ht="15.75" x14ac:dyDescent="0.25">
      <c r="A71" s="181" t="s">
        <v>14</v>
      </c>
      <c r="B71" s="182" t="s">
        <v>17</v>
      </c>
      <c r="C71" s="320"/>
      <c r="D71" s="321"/>
      <c r="E71" s="320"/>
      <c r="F71" s="321"/>
      <c r="G71" s="320"/>
      <c r="H71" s="321"/>
    </row>
    <row r="72" spans="1:9" ht="15.75" x14ac:dyDescent="0.25">
      <c r="A72" s="181" t="s">
        <v>14</v>
      </c>
      <c r="B72" s="182" t="s">
        <v>18</v>
      </c>
      <c r="C72" s="314"/>
      <c r="D72" s="315"/>
      <c r="E72" s="314"/>
      <c r="F72" s="315"/>
      <c r="G72" s="314"/>
      <c r="H72" s="315"/>
    </row>
    <row r="73" spans="1:9" ht="15.75" x14ac:dyDescent="0.25">
      <c r="A73" s="183"/>
      <c r="B73" s="184"/>
      <c r="C73" s="167"/>
      <c r="D73" s="167"/>
      <c r="E73" s="167"/>
      <c r="F73" s="167"/>
      <c r="G73" s="167"/>
      <c r="H73" s="167"/>
      <c r="I73" s="174"/>
    </row>
    <row r="74" spans="1:9" x14ac:dyDescent="0.25">
      <c r="C74" s="174"/>
      <c r="D74" s="174"/>
      <c r="E74" s="174"/>
      <c r="F74" s="174"/>
      <c r="G74" s="174"/>
      <c r="H74" s="174"/>
    </row>
    <row r="75" spans="1:9" x14ac:dyDescent="0.25">
      <c r="D75" s="174"/>
    </row>
    <row r="76" spans="1:9" x14ac:dyDescent="0.25">
      <c r="D76" s="174"/>
    </row>
    <row r="77" spans="1:9" s="176" customFormat="1" x14ac:dyDescent="0.25"/>
    <row r="78" spans="1:9" ht="18.75" x14ac:dyDescent="0.25">
      <c r="A78" s="330" t="s">
        <v>19</v>
      </c>
      <c r="B78" s="331"/>
      <c r="C78" s="331"/>
      <c r="D78" s="331"/>
      <c r="E78" s="331"/>
      <c r="F78" s="331"/>
      <c r="G78" s="331"/>
      <c r="H78" s="338"/>
    </row>
    <row r="79" spans="1:9" ht="32.25" customHeight="1" x14ac:dyDescent="0.25">
      <c r="A79" s="177" t="s">
        <v>20</v>
      </c>
      <c r="B79" s="178"/>
      <c r="C79" s="332" t="s">
        <v>345</v>
      </c>
      <c r="D79" s="333"/>
      <c r="E79" s="332" t="s">
        <v>324</v>
      </c>
      <c r="F79" s="333"/>
      <c r="G79" s="332" t="s">
        <v>325</v>
      </c>
      <c r="H79" s="333"/>
    </row>
    <row r="80" spans="1:9" ht="15.75" x14ac:dyDescent="0.25">
      <c r="A80" s="181" t="s">
        <v>14</v>
      </c>
      <c r="B80" s="180" t="s">
        <v>312</v>
      </c>
      <c r="C80" s="457">
        <v>0.99930555555555556</v>
      </c>
      <c r="D80" s="458"/>
      <c r="E80" s="343">
        <v>5</v>
      </c>
      <c r="F80" s="344"/>
      <c r="G80" s="343">
        <v>0</v>
      </c>
      <c r="H80" s="344"/>
    </row>
    <row r="81" spans="1:8" ht="15.75" x14ac:dyDescent="0.25">
      <c r="A81" s="181" t="s">
        <v>14</v>
      </c>
      <c r="B81" s="182" t="s">
        <v>21</v>
      </c>
      <c r="C81" s="309"/>
      <c r="D81" s="310"/>
      <c r="E81" s="309"/>
      <c r="F81" s="310"/>
      <c r="G81" s="309"/>
      <c r="H81" s="310"/>
    </row>
    <row r="82" spans="1:8" ht="15.75" x14ac:dyDescent="0.25">
      <c r="A82" s="181" t="s">
        <v>14</v>
      </c>
      <c r="B82" s="182" t="s">
        <v>22</v>
      </c>
      <c r="C82" s="309"/>
      <c r="D82" s="310"/>
      <c r="E82" s="309"/>
      <c r="F82" s="310"/>
      <c r="G82" s="309"/>
      <c r="H82" s="310"/>
    </row>
    <row r="83" spans="1:8" ht="15.75" x14ac:dyDescent="0.25">
      <c r="A83" s="181" t="s">
        <v>14</v>
      </c>
      <c r="B83" s="182" t="s">
        <v>23</v>
      </c>
      <c r="C83" s="307"/>
      <c r="D83" s="308"/>
      <c r="E83" s="307"/>
      <c r="F83" s="308"/>
      <c r="G83" s="307"/>
      <c r="H83" s="308"/>
    </row>
    <row r="84" spans="1:8" ht="15.75" x14ac:dyDescent="0.25">
      <c r="A84" s="181" t="s">
        <v>14</v>
      </c>
      <c r="B84" s="182" t="s">
        <v>22</v>
      </c>
      <c r="C84" s="307"/>
      <c r="D84" s="308"/>
      <c r="E84" s="307"/>
      <c r="F84" s="308"/>
      <c r="G84" s="307"/>
      <c r="H84" s="308"/>
    </row>
    <row r="85" spans="1:8" ht="15.75" x14ac:dyDescent="0.25">
      <c r="A85" s="181" t="s">
        <v>14</v>
      </c>
      <c r="B85" s="182" t="s">
        <v>23</v>
      </c>
      <c r="C85" s="307"/>
      <c r="D85" s="308"/>
      <c r="E85" s="307"/>
      <c r="F85" s="308"/>
      <c r="G85" s="307"/>
      <c r="H85" s="308"/>
    </row>
    <row r="86" spans="1:8" ht="15.75" x14ac:dyDescent="0.25">
      <c r="A86" s="181" t="s">
        <v>14</v>
      </c>
      <c r="B86" s="182" t="s">
        <v>24</v>
      </c>
      <c r="C86" s="307"/>
      <c r="D86" s="308"/>
      <c r="E86" s="307"/>
      <c r="F86" s="308"/>
      <c r="G86" s="307"/>
      <c r="H86" s="308"/>
    </row>
    <row r="87" spans="1:8" ht="15.75" x14ac:dyDescent="0.25">
      <c r="A87" s="181" t="s">
        <v>14</v>
      </c>
      <c r="B87" s="182" t="s">
        <v>25</v>
      </c>
      <c r="C87" s="307"/>
      <c r="D87" s="308"/>
      <c r="E87" s="307"/>
      <c r="F87" s="308"/>
      <c r="G87" s="307"/>
      <c r="H87" s="308"/>
    </row>
    <row r="88" spans="1:8" ht="15.75" x14ac:dyDescent="0.25">
      <c r="A88" s="181" t="s">
        <v>14</v>
      </c>
      <c r="B88" s="182" t="s">
        <v>26</v>
      </c>
      <c r="C88" s="309"/>
      <c r="D88" s="310"/>
      <c r="E88" s="309"/>
      <c r="F88" s="310"/>
      <c r="G88" s="309"/>
      <c r="H88" s="310"/>
    </row>
    <row r="89" spans="1:8" ht="15.75" x14ac:dyDescent="0.25">
      <c r="A89" s="181" t="s">
        <v>14</v>
      </c>
      <c r="B89" s="182" t="s">
        <v>328</v>
      </c>
      <c r="C89" s="307"/>
      <c r="D89" s="308"/>
      <c r="E89" s="307"/>
      <c r="F89" s="308"/>
      <c r="G89" s="307"/>
      <c r="H89" s="308"/>
    </row>
    <row r="90" spans="1:8" ht="31.5" x14ac:dyDescent="0.25">
      <c r="A90" s="185" t="s">
        <v>14</v>
      </c>
      <c r="B90" s="186" t="s">
        <v>27</v>
      </c>
      <c r="C90" s="307"/>
      <c r="D90" s="308"/>
      <c r="E90" s="307"/>
      <c r="F90" s="308"/>
      <c r="G90" s="307"/>
      <c r="H90" s="308"/>
    </row>
    <row r="91" spans="1:8" ht="15.75" x14ac:dyDescent="0.25">
      <c r="A91" s="181" t="s">
        <v>14</v>
      </c>
      <c r="B91" s="182" t="s">
        <v>28</v>
      </c>
      <c r="C91" s="307"/>
      <c r="D91" s="308"/>
      <c r="E91" s="307"/>
      <c r="F91" s="308"/>
      <c r="G91" s="307"/>
      <c r="H91" s="308"/>
    </row>
    <row r="92" spans="1:8" ht="15.75" x14ac:dyDescent="0.25">
      <c r="A92" s="181" t="s">
        <v>14</v>
      </c>
      <c r="B92" s="182" t="s">
        <v>329</v>
      </c>
      <c r="C92" s="307"/>
      <c r="D92" s="308"/>
      <c r="E92" s="307"/>
      <c r="F92" s="308"/>
      <c r="G92" s="307"/>
      <c r="H92" s="308"/>
    </row>
    <row r="93" spans="1:8" ht="15.75" x14ac:dyDescent="0.25">
      <c r="A93" s="181" t="s">
        <v>14</v>
      </c>
      <c r="B93" s="182" t="s">
        <v>29</v>
      </c>
      <c r="C93" s="307"/>
      <c r="D93" s="308"/>
      <c r="E93" s="307"/>
      <c r="F93" s="308"/>
      <c r="G93" s="307"/>
      <c r="H93" s="308"/>
    </row>
    <row r="94" spans="1:8" ht="15.75" x14ac:dyDescent="0.25">
      <c r="A94" s="181" t="s">
        <v>14</v>
      </c>
      <c r="B94" s="182" t="s">
        <v>30</v>
      </c>
      <c r="C94" s="307"/>
      <c r="D94" s="308"/>
      <c r="E94" s="307"/>
      <c r="F94" s="308"/>
      <c r="G94" s="307"/>
      <c r="H94" s="308"/>
    </row>
    <row r="95" spans="1:8" ht="15.75" x14ac:dyDescent="0.25">
      <c r="A95" s="181" t="s">
        <v>14</v>
      </c>
      <c r="B95" s="182" t="s">
        <v>31</v>
      </c>
      <c r="C95" s="307"/>
      <c r="D95" s="308"/>
      <c r="E95" s="307"/>
      <c r="F95" s="308"/>
      <c r="G95" s="307"/>
      <c r="H95" s="308"/>
    </row>
    <row r="96" spans="1:8" ht="15.75" x14ac:dyDescent="0.25">
      <c r="A96" s="181" t="s">
        <v>14</v>
      </c>
      <c r="B96" s="182"/>
      <c r="C96" s="309"/>
      <c r="D96" s="310"/>
      <c r="E96" s="309"/>
      <c r="F96" s="310"/>
      <c r="G96" s="309"/>
      <c r="H96" s="310"/>
    </row>
    <row r="97" spans="1:9" ht="15.75" x14ac:dyDescent="0.25">
      <c r="A97" s="181" t="s">
        <v>14</v>
      </c>
      <c r="B97" s="182"/>
      <c r="C97" s="307"/>
      <c r="D97" s="308"/>
      <c r="E97" s="307"/>
      <c r="F97" s="308"/>
      <c r="G97" s="307"/>
      <c r="H97" s="308"/>
    </row>
    <row r="98" spans="1:9" ht="15.75" x14ac:dyDescent="0.25">
      <c r="A98" s="181" t="s">
        <v>14</v>
      </c>
      <c r="B98" s="182"/>
      <c r="C98" s="307"/>
      <c r="D98" s="308"/>
      <c r="E98" s="307"/>
      <c r="F98" s="308"/>
      <c r="G98" s="307"/>
      <c r="H98" s="308"/>
    </row>
    <row r="99" spans="1:9" ht="15.75" x14ac:dyDescent="0.25">
      <c r="A99" s="181" t="s">
        <v>14</v>
      </c>
      <c r="B99" s="182"/>
      <c r="C99" s="307"/>
      <c r="D99" s="308"/>
      <c r="E99" s="307"/>
      <c r="F99" s="308"/>
      <c r="G99" s="307"/>
      <c r="H99" s="308"/>
    </row>
    <row r="100" spans="1:9" ht="15.75" x14ac:dyDescent="0.25">
      <c r="A100" s="181" t="s">
        <v>14</v>
      </c>
      <c r="B100" s="182"/>
      <c r="C100" s="307"/>
      <c r="D100" s="308"/>
      <c r="E100" s="307"/>
      <c r="F100" s="308"/>
      <c r="G100" s="307"/>
      <c r="H100" s="308"/>
    </row>
    <row r="101" spans="1:9" ht="15.75" x14ac:dyDescent="0.25">
      <c r="A101" s="181" t="s">
        <v>14</v>
      </c>
      <c r="B101" s="182"/>
      <c r="C101" s="309"/>
      <c r="D101" s="310"/>
      <c r="E101" s="309"/>
      <c r="F101" s="310"/>
      <c r="G101" s="309"/>
      <c r="H101" s="310"/>
    </row>
    <row r="102" spans="1:9" ht="15.75" x14ac:dyDescent="0.25">
      <c r="A102" s="181" t="s">
        <v>14</v>
      </c>
      <c r="B102" s="182"/>
      <c r="C102" s="307"/>
      <c r="D102" s="308"/>
      <c r="E102" s="307"/>
      <c r="F102" s="308"/>
      <c r="G102" s="307"/>
      <c r="H102" s="308"/>
    </row>
    <row r="103" spans="1:9" ht="15.75" x14ac:dyDescent="0.25">
      <c r="A103" s="181" t="s">
        <v>14</v>
      </c>
      <c r="B103" s="182"/>
      <c r="C103" s="187"/>
      <c r="D103" s="188"/>
      <c r="E103" s="187"/>
      <c r="F103" s="188"/>
      <c r="G103" s="187"/>
      <c r="H103" s="188"/>
    </row>
    <row r="106" spans="1:9" x14ac:dyDescent="0.25">
      <c r="D106" s="174"/>
      <c r="E106" s="174"/>
      <c r="F106" s="174"/>
      <c r="G106" s="174"/>
      <c r="H106" s="174"/>
    </row>
    <row r="107" spans="1:9" ht="15" customHeight="1" x14ac:dyDescent="0.25">
      <c r="C107" s="174"/>
      <c r="D107" s="5"/>
      <c r="E107" s="5"/>
      <c r="F107" s="174"/>
      <c r="G107" s="174"/>
      <c r="H107" s="174"/>
    </row>
    <row r="108" spans="1:9" x14ac:dyDescent="0.25">
      <c r="D108" s="174"/>
    </row>
    <row r="109" spans="1:9" ht="18.75" x14ac:dyDescent="0.25">
      <c r="A109" s="330" t="s">
        <v>32</v>
      </c>
      <c r="B109" s="331"/>
      <c r="C109" s="331"/>
      <c r="D109" s="331"/>
      <c r="E109" s="331"/>
      <c r="F109" s="331"/>
      <c r="G109" s="331"/>
      <c r="H109" s="189"/>
      <c r="I109" s="174"/>
    </row>
    <row r="110" spans="1:9" ht="32.25" customHeight="1" x14ac:dyDescent="0.25">
      <c r="A110" s="312" t="s">
        <v>33</v>
      </c>
      <c r="B110" s="313"/>
      <c r="C110" s="332" t="s">
        <v>34</v>
      </c>
      <c r="D110" s="333"/>
      <c r="E110" s="332" t="s">
        <v>326</v>
      </c>
      <c r="F110" s="333"/>
      <c r="G110" s="190" t="s">
        <v>266</v>
      </c>
    </row>
    <row r="111" spans="1:9" x14ac:dyDescent="0.25">
      <c r="A111" s="345" t="s">
        <v>313</v>
      </c>
      <c r="B111" s="346"/>
      <c r="C111" s="339">
        <v>0.8</v>
      </c>
      <c r="D111" s="340"/>
      <c r="E111" s="341">
        <v>1</v>
      </c>
      <c r="F111" s="342"/>
      <c r="G111" s="191">
        <v>2004</v>
      </c>
    </row>
    <row r="112" spans="1:9" x14ac:dyDescent="0.25">
      <c r="A112" s="318"/>
      <c r="B112" s="319"/>
      <c r="C112" s="334"/>
      <c r="D112" s="335"/>
      <c r="E112" s="336"/>
      <c r="F112" s="337"/>
      <c r="G112" s="192"/>
    </row>
    <row r="113" spans="1:9" x14ac:dyDescent="0.25">
      <c r="A113" s="314"/>
      <c r="B113" s="315"/>
      <c r="C113" s="347"/>
      <c r="D113" s="348"/>
      <c r="E113" s="349"/>
      <c r="F113" s="350"/>
      <c r="G113" s="193"/>
    </row>
    <row r="115" spans="1:9" ht="18.75" x14ac:dyDescent="0.25">
      <c r="A115" s="330" t="s">
        <v>35</v>
      </c>
      <c r="B115" s="331"/>
      <c r="C115" s="331"/>
      <c r="D115" s="331"/>
      <c r="E115" s="331"/>
      <c r="F115" s="331"/>
      <c r="G115" s="331"/>
      <c r="H115" s="189"/>
    </row>
    <row r="116" spans="1:9" ht="31.5" x14ac:dyDescent="0.25">
      <c r="A116" s="312" t="s">
        <v>33</v>
      </c>
      <c r="B116" s="313"/>
      <c r="C116" s="332" t="s">
        <v>34</v>
      </c>
      <c r="D116" s="333"/>
      <c r="E116" s="332" t="s">
        <v>326</v>
      </c>
      <c r="F116" s="333"/>
      <c r="G116" s="190" t="s">
        <v>266</v>
      </c>
    </row>
    <row r="117" spans="1:9" x14ac:dyDescent="0.25">
      <c r="A117" s="345" t="s">
        <v>314</v>
      </c>
      <c r="B117" s="346"/>
      <c r="C117" s="339">
        <v>3</v>
      </c>
      <c r="D117" s="340"/>
      <c r="E117" s="341">
        <v>1</v>
      </c>
      <c r="F117" s="342"/>
      <c r="G117" s="191">
        <v>2000</v>
      </c>
    </row>
    <row r="118" spans="1:9" x14ac:dyDescent="0.25">
      <c r="A118" s="318"/>
      <c r="B118" s="319"/>
      <c r="C118" s="334"/>
      <c r="D118" s="335"/>
      <c r="E118" s="336"/>
      <c r="F118" s="337"/>
      <c r="G118" s="192"/>
    </row>
    <row r="119" spans="1:9" x14ac:dyDescent="0.25">
      <c r="A119" s="314"/>
      <c r="B119" s="315"/>
      <c r="C119" s="347"/>
      <c r="D119" s="348"/>
      <c r="E119" s="349"/>
      <c r="F119" s="350"/>
      <c r="G119" s="193"/>
    </row>
    <row r="121" spans="1:9" ht="18.75" x14ac:dyDescent="0.25">
      <c r="A121" s="330" t="s">
        <v>36</v>
      </c>
      <c r="B121" s="331"/>
      <c r="C121" s="331"/>
      <c r="D121" s="331"/>
      <c r="E121" s="331"/>
      <c r="F121" s="331"/>
      <c r="G121" s="331"/>
      <c r="H121" s="189"/>
    </row>
    <row r="122" spans="1:9" ht="31.5" x14ac:dyDescent="0.25">
      <c r="A122" s="312" t="s">
        <v>33</v>
      </c>
      <c r="B122" s="313"/>
      <c r="C122" s="332" t="s">
        <v>34</v>
      </c>
      <c r="D122" s="333"/>
      <c r="E122" s="332" t="s">
        <v>326</v>
      </c>
      <c r="F122" s="333"/>
      <c r="G122" s="190" t="s">
        <v>266</v>
      </c>
    </row>
    <row r="123" spans="1:9" x14ac:dyDescent="0.25">
      <c r="A123" s="345" t="s">
        <v>315</v>
      </c>
      <c r="B123" s="346"/>
      <c r="C123" s="339">
        <v>2</v>
      </c>
      <c r="D123" s="340"/>
      <c r="E123" s="341">
        <v>1</v>
      </c>
      <c r="F123" s="342"/>
      <c r="G123" s="191">
        <v>2000</v>
      </c>
    </row>
    <row r="124" spans="1:9" x14ac:dyDescent="0.25">
      <c r="A124" s="318"/>
      <c r="B124" s="319"/>
      <c r="C124" s="334"/>
      <c r="D124" s="335"/>
      <c r="E124" s="336"/>
      <c r="F124" s="337"/>
      <c r="G124" s="192"/>
    </row>
    <row r="125" spans="1:9" x14ac:dyDescent="0.25">
      <c r="A125" s="314"/>
      <c r="B125" s="315"/>
      <c r="C125" s="347"/>
      <c r="D125" s="348"/>
      <c r="E125" s="349"/>
      <c r="F125" s="350"/>
      <c r="G125" s="193"/>
    </row>
    <row r="127" spans="1:9" x14ac:dyDescent="0.25">
      <c r="I127" s="174"/>
    </row>
    <row r="128" spans="1:9" ht="27" customHeight="1" x14ac:dyDescent="0.25">
      <c r="I128" s="174"/>
    </row>
    <row r="129" spans="1:10" ht="18.75" x14ac:dyDescent="0.25">
      <c r="A129" s="330" t="s">
        <v>37</v>
      </c>
      <c r="B129" s="331"/>
      <c r="C129" s="331"/>
      <c r="D129" s="331"/>
      <c r="E129" s="331"/>
      <c r="F129" s="331"/>
      <c r="G129" s="331"/>
      <c r="H129" s="189"/>
    </row>
    <row r="130" spans="1:10" ht="31.5" x14ac:dyDescent="0.25">
      <c r="A130" s="177" t="s">
        <v>38</v>
      </c>
      <c r="B130" s="178"/>
      <c r="C130" s="332" t="s">
        <v>34</v>
      </c>
      <c r="D130" s="333"/>
      <c r="E130" s="332" t="s">
        <v>39</v>
      </c>
      <c r="F130" s="333"/>
      <c r="G130" s="190" t="s">
        <v>266</v>
      </c>
      <c r="H130" s="194"/>
    </row>
    <row r="131" spans="1:10" ht="45" x14ac:dyDescent="0.25">
      <c r="A131" s="185" t="s">
        <v>14</v>
      </c>
      <c r="B131" s="195" t="s">
        <v>316</v>
      </c>
      <c r="C131" s="339">
        <v>0.8</v>
      </c>
      <c r="D131" s="340"/>
      <c r="E131" s="351">
        <v>200</v>
      </c>
      <c r="F131" s="352"/>
      <c r="G131" s="191">
        <v>2005</v>
      </c>
      <c r="H131" s="173"/>
    </row>
    <row r="132" spans="1:10" ht="15.75" x14ac:dyDescent="0.25">
      <c r="A132" s="185" t="s">
        <v>14</v>
      </c>
      <c r="B132" s="186" t="s">
        <v>41</v>
      </c>
      <c r="C132" s="320"/>
      <c r="D132" s="321"/>
      <c r="E132" s="320"/>
      <c r="F132" s="321"/>
      <c r="G132" s="196"/>
    </row>
    <row r="133" spans="1:10" ht="31.5" x14ac:dyDescent="0.25">
      <c r="A133" s="185" t="s">
        <v>14</v>
      </c>
      <c r="B133" s="186" t="s">
        <v>42</v>
      </c>
      <c r="C133" s="320"/>
      <c r="D133" s="321"/>
      <c r="E133" s="320"/>
      <c r="F133" s="321"/>
      <c r="G133" s="196"/>
    </row>
    <row r="134" spans="1:10" ht="47.25" x14ac:dyDescent="0.25">
      <c r="A134" s="185" t="s">
        <v>14</v>
      </c>
      <c r="B134" s="186" t="s">
        <v>40</v>
      </c>
      <c r="C134" s="320"/>
      <c r="D134" s="321"/>
      <c r="E134" s="320"/>
      <c r="F134" s="321"/>
      <c r="G134" s="196"/>
    </row>
    <row r="135" spans="1:10" ht="15.75" x14ac:dyDescent="0.25">
      <c r="A135" s="185" t="s">
        <v>14</v>
      </c>
      <c r="B135" s="186" t="s">
        <v>41</v>
      </c>
      <c r="C135" s="320"/>
      <c r="D135" s="321"/>
      <c r="E135" s="320"/>
      <c r="F135" s="321"/>
      <c r="G135" s="196"/>
    </row>
    <row r="136" spans="1:10" ht="31.5" x14ac:dyDescent="0.25">
      <c r="A136" s="185" t="s">
        <v>14</v>
      </c>
      <c r="B136" s="186" t="s">
        <v>42</v>
      </c>
      <c r="C136" s="314"/>
      <c r="D136" s="315"/>
      <c r="E136" s="314"/>
      <c r="F136" s="315"/>
      <c r="G136" s="197"/>
      <c r="J136" s="198"/>
    </row>
    <row r="137" spans="1:10" ht="15.75" x14ac:dyDescent="0.25">
      <c r="J137" s="198"/>
    </row>
    <row r="138" spans="1:10" ht="15.75" x14ac:dyDescent="0.25">
      <c r="J138" s="198"/>
    </row>
    <row r="139" spans="1:10" ht="15.75" x14ac:dyDescent="0.25">
      <c r="J139" s="198"/>
    </row>
    <row r="140" spans="1:10" x14ac:dyDescent="0.25">
      <c r="C140" s="199" t="s">
        <v>43</v>
      </c>
      <c r="D140" s="199" t="s">
        <v>44</v>
      </c>
      <c r="G140" s="200" t="s">
        <v>295</v>
      </c>
      <c r="H140" s="201"/>
    </row>
    <row r="141" spans="1:10" ht="15" customHeight="1" x14ac:dyDescent="0.25">
      <c r="C141" s="202" t="s">
        <v>45</v>
      </c>
      <c r="D141" s="202" t="s">
        <v>46</v>
      </c>
      <c r="G141" s="203" t="s">
        <v>296</v>
      </c>
      <c r="H141" s="204"/>
    </row>
    <row r="142" spans="1:10" x14ac:dyDescent="0.25">
      <c r="C142" s="202" t="s">
        <v>47</v>
      </c>
      <c r="D142" s="202" t="s">
        <v>48</v>
      </c>
      <c r="G142" s="205" t="s">
        <v>297</v>
      </c>
      <c r="H142" s="206"/>
    </row>
    <row r="143" spans="1:10" x14ac:dyDescent="0.25">
      <c r="C143" s="202" t="s">
        <v>49</v>
      </c>
      <c r="D143" s="202" t="s">
        <v>50</v>
      </c>
      <c r="G143" s="207" t="s">
        <v>298</v>
      </c>
      <c r="H143" s="208"/>
    </row>
    <row r="144" spans="1:10" x14ac:dyDescent="0.25">
      <c r="C144" s="209" t="s">
        <v>51</v>
      </c>
      <c r="D144" s="210" t="s">
        <v>52</v>
      </c>
      <c r="G144" s="211" t="s">
        <v>299</v>
      </c>
      <c r="H144" s="212"/>
    </row>
    <row r="146" spans="1:9" x14ac:dyDescent="0.25">
      <c r="I146" s="174"/>
    </row>
    <row r="147" spans="1:9" ht="32.25" customHeight="1" x14ac:dyDescent="0.25"/>
    <row r="149" spans="1:9" ht="18.75" x14ac:dyDescent="0.25">
      <c r="A149" s="330" t="s">
        <v>53</v>
      </c>
      <c r="B149" s="331"/>
      <c r="C149" s="331"/>
      <c r="D149" s="331"/>
      <c r="E149" s="331"/>
      <c r="F149" s="331"/>
      <c r="G149" s="338"/>
      <c r="H149" s="213"/>
    </row>
    <row r="150" spans="1:9" ht="31.5" x14ac:dyDescent="0.25">
      <c r="A150" s="177" t="s">
        <v>54</v>
      </c>
      <c r="B150" s="178"/>
      <c r="C150" s="332" t="s">
        <v>34</v>
      </c>
      <c r="D150" s="333"/>
      <c r="E150" s="332" t="s">
        <v>39</v>
      </c>
      <c r="F150" s="333"/>
      <c r="G150" s="190" t="s">
        <v>266</v>
      </c>
      <c r="H150" s="173"/>
    </row>
    <row r="151" spans="1:9" ht="15.75" x14ac:dyDescent="0.25">
      <c r="A151" s="185" t="s">
        <v>14</v>
      </c>
      <c r="B151" s="214" t="s">
        <v>317</v>
      </c>
      <c r="C151" s="339">
        <v>2</v>
      </c>
      <c r="D151" s="340"/>
      <c r="E151" s="351">
        <v>200</v>
      </c>
      <c r="F151" s="352"/>
      <c r="G151" s="191">
        <v>2000</v>
      </c>
    </row>
    <row r="152" spans="1:9" ht="15.75" x14ac:dyDescent="0.25">
      <c r="A152" s="185" t="s">
        <v>14</v>
      </c>
      <c r="B152" s="186" t="s">
        <v>56</v>
      </c>
      <c r="C152" s="320"/>
      <c r="D152" s="321"/>
      <c r="E152" s="320"/>
      <c r="F152" s="321"/>
      <c r="G152" s="196"/>
    </row>
    <row r="153" spans="1:9" ht="15.75" x14ac:dyDescent="0.25">
      <c r="A153" s="185" t="s">
        <v>14</v>
      </c>
      <c r="B153" s="186" t="s">
        <v>55</v>
      </c>
      <c r="C153" s="320"/>
      <c r="D153" s="321"/>
      <c r="E153" s="320"/>
      <c r="F153" s="321"/>
      <c r="G153" s="196"/>
    </row>
    <row r="154" spans="1:9" ht="15.75" x14ac:dyDescent="0.25">
      <c r="A154" s="185" t="s">
        <v>14</v>
      </c>
      <c r="B154" s="186" t="s">
        <v>56</v>
      </c>
      <c r="C154" s="314"/>
      <c r="D154" s="315"/>
      <c r="E154" s="314"/>
      <c r="F154" s="315"/>
      <c r="G154" s="197"/>
    </row>
    <row r="156" spans="1:9" x14ac:dyDescent="0.25">
      <c r="B156" s="215" t="s">
        <v>304</v>
      </c>
      <c r="C156" s="216"/>
      <c r="D156" s="216"/>
      <c r="E156" s="217"/>
    </row>
    <row r="160" spans="1:9" x14ac:dyDescent="0.25">
      <c r="C160" s="218" t="s">
        <v>57</v>
      </c>
      <c r="D160" s="219"/>
      <c r="E160" s="220" t="s">
        <v>58</v>
      </c>
      <c r="F160" s="221"/>
    </row>
    <row r="161" spans="1:8" x14ac:dyDescent="0.25">
      <c r="C161" s="199" t="s">
        <v>43</v>
      </c>
      <c r="D161" s="222" t="s">
        <v>44</v>
      </c>
      <c r="E161" s="223" t="s">
        <v>59</v>
      </c>
      <c r="F161" s="199" t="s">
        <v>44</v>
      </c>
    </row>
    <row r="162" spans="1:8" x14ac:dyDescent="0.25">
      <c r="C162" s="224" t="s">
        <v>60</v>
      </c>
      <c r="D162" s="225" t="s">
        <v>61</v>
      </c>
      <c r="E162" s="175" t="s">
        <v>62</v>
      </c>
      <c r="F162" s="224" t="s">
        <v>63</v>
      </c>
    </row>
    <row r="163" spans="1:8" x14ac:dyDescent="0.25">
      <c r="C163" s="202" t="s">
        <v>64</v>
      </c>
      <c r="D163" s="226" t="s">
        <v>65</v>
      </c>
      <c r="E163" s="227" t="s">
        <v>66</v>
      </c>
      <c r="F163" s="202" t="s">
        <v>67</v>
      </c>
    </row>
    <row r="164" spans="1:8" s="228" customFormat="1" x14ac:dyDescent="0.25">
      <c r="A164" s="165"/>
      <c r="B164" s="165"/>
      <c r="C164" s="224" t="s">
        <v>68</v>
      </c>
      <c r="D164" s="225" t="s">
        <v>69</v>
      </c>
      <c r="E164" s="175" t="s">
        <v>64</v>
      </c>
      <c r="F164" s="224" t="s">
        <v>70</v>
      </c>
      <c r="G164" s="165"/>
      <c r="H164" s="165"/>
    </row>
    <row r="165" spans="1:8" x14ac:dyDescent="0.25">
      <c r="C165" s="202" t="s">
        <v>71</v>
      </c>
      <c r="D165" s="226" t="s">
        <v>72</v>
      </c>
      <c r="E165" s="227"/>
      <c r="F165" s="202"/>
    </row>
    <row r="169" spans="1:8" ht="31.5" customHeight="1" x14ac:dyDescent="0.25">
      <c r="A169" s="229"/>
      <c r="B169" s="230" t="s">
        <v>73</v>
      </c>
      <c r="C169" s="353" t="s">
        <v>74</v>
      </c>
      <c r="D169" s="354"/>
      <c r="E169" s="231" t="s">
        <v>75</v>
      </c>
      <c r="F169" s="332" t="s">
        <v>345</v>
      </c>
      <c r="G169" s="333"/>
      <c r="H169" s="228"/>
    </row>
    <row r="170" spans="1:8" x14ac:dyDescent="0.25">
      <c r="A170" s="175"/>
      <c r="B170" s="232" t="s">
        <v>318</v>
      </c>
      <c r="C170" s="355" t="s">
        <v>18</v>
      </c>
      <c r="D170" s="356"/>
      <c r="E170" s="233">
        <v>8</v>
      </c>
      <c r="F170" s="457">
        <v>6.25E-2</v>
      </c>
      <c r="G170" s="458"/>
    </row>
    <row r="171" spans="1:8" x14ac:dyDescent="0.25">
      <c r="A171" s="175"/>
      <c r="B171" s="308"/>
      <c r="C171" s="320"/>
      <c r="D171" s="321"/>
      <c r="E171" s="234"/>
      <c r="F171" s="320"/>
      <c r="G171" s="321"/>
    </row>
    <row r="172" spans="1:8" x14ac:dyDescent="0.25">
      <c r="A172" s="175"/>
      <c r="B172" s="308"/>
      <c r="C172" s="320"/>
      <c r="D172" s="321"/>
      <c r="E172" s="234"/>
      <c r="F172" s="320"/>
      <c r="G172" s="321"/>
    </row>
    <row r="173" spans="1:8" x14ac:dyDescent="0.25">
      <c r="A173" s="175"/>
      <c r="B173" s="308"/>
      <c r="C173" s="320"/>
      <c r="D173" s="321"/>
      <c r="E173" s="234"/>
      <c r="F173" s="320"/>
      <c r="G173" s="321"/>
    </row>
    <row r="174" spans="1:8" x14ac:dyDescent="0.25">
      <c r="A174" s="175"/>
      <c r="B174" s="308"/>
      <c r="C174" s="320"/>
      <c r="D174" s="321"/>
      <c r="E174" s="234"/>
      <c r="F174" s="320"/>
      <c r="G174" s="321"/>
    </row>
    <row r="175" spans="1:8" x14ac:dyDescent="0.25">
      <c r="A175" s="175"/>
      <c r="B175" s="308"/>
      <c r="C175" s="320"/>
      <c r="D175" s="321"/>
      <c r="E175" s="234"/>
      <c r="F175" s="320"/>
      <c r="G175" s="321"/>
    </row>
    <row r="176" spans="1:8" x14ac:dyDescent="0.25">
      <c r="A176" s="175"/>
      <c r="B176" s="308"/>
      <c r="C176" s="320"/>
      <c r="D176" s="321"/>
      <c r="E176" s="234"/>
      <c r="F176" s="320"/>
      <c r="G176" s="321"/>
    </row>
    <row r="177" spans="1:7" x14ac:dyDescent="0.25">
      <c r="A177" s="175"/>
      <c r="B177" s="308"/>
      <c r="C177" s="320"/>
      <c r="D177" s="321"/>
      <c r="E177" s="234"/>
      <c r="F177" s="320"/>
      <c r="G177" s="321"/>
    </row>
    <row r="178" spans="1:7" x14ac:dyDescent="0.25">
      <c r="A178" s="175"/>
      <c r="B178" s="308"/>
      <c r="C178" s="320"/>
      <c r="D178" s="321"/>
      <c r="E178" s="234"/>
      <c r="F178" s="320"/>
      <c r="G178" s="321"/>
    </row>
    <row r="179" spans="1:7" x14ac:dyDescent="0.25">
      <c r="A179" s="175"/>
      <c r="B179" s="308"/>
      <c r="C179" s="320"/>
      <c r="D179" s="321"/>
      <c r="E179" s="234"/>
      <c r="F179" s="320"/>
      <c r="G179" s="321"/>
    </row>
    <row r="180" spans="1:7" x14ac:dyDescent="0.25">
      <c r="A180" s="175"/>
      <c r="B180" s="308"/>
      <c r="C180" s="320"/>
      <c r="D180" s="321"/>
      <c r="E180" s="234"/>
      <c r="F180" s="320"/>
      <c r="G180" s="321"/>
    </row>
    <row r="181" spans="1:7" x14ac:dyDescent="0.25">
      <c r="A181" s="175"/>
      <c r="B181" s="308"/>
      <c r="C181" s="320"/>
      <c r="D181" s="321"/>
      <c r="E181" s="234"/>
      <c r="F181" s="320"/>
      <c r="G181" s="321"/>
    </row>
    <row r="182" spans="1:7" x14ac:dyDescent="0.25">
      <c r="A182" s="175"/>
      <c r="B182" s="235"/>
      <c r="C182" s="320"/>
      <c r="D182" s="321"/>
      <c r="E182" s="235"/>
      <c r="F182" s="320"/>
      <c r="G182" s="321"/>
    </row>
    <row r="183" spans="1:7" x14ac:dyDescent="0.25">
      <c r="A183" s="175"/>
      <c r="B183" s="310"/>
      <c r="C183" s="359"/>
      <c r="D183" s="360"/>
      <c r="E183" s="236"/>
      <c r="F183" s="359"/>
      <c r="G183" s="360"/>
    </row>
    <row r="184" spans="1:7" x14ac:dyDescent="0.25">
      <c r="A184" s="175"/>
      <c r="B184" s="308"/>
      <c r="C184" s="320"/>
      <c r="D184" s="321"/>
      <c r="E184" s="234"/>
      <c r="F184" s="320"/>
      <c r="G184" s="321"/>
    </row>
    <row r="185" spans="1:7" x14ac:dyDescent="0.25">
      <c r="A185" s="175"/>
      <c r="B185" s="308"/>
      <c r="C185" s="320"/>
      <c r="D185" s="321"/>
      <c r="E185" s="234"/>
      <c r="F185" s="320"/>
      <c r="G185" s="321"/>
    </row>
    <row r="186" spans="1:7" x14ac:dyDescent="0.25">
      <c r="A186" s="175"/>
      <c r="B186" s="237"/>
      <c r="C186" s="314"/>
      <c r="D186" s="315"/>
      <c r="E186" s="188"/>
      <c r="F186" s="314"/>
      <c r="G186" s="315"/>
    </row>
    <row r="204" spans="2:4" ht="15.75" x14ac:dyDescent="0.25">
      <c r="B204" s="190" t="s">
        <v>76</v>
      </c>
      <c r="C204" s="318"/>
      <c r="D204" s="319"/>
    </row>
    <row r="205" spans="2:4" ht="15.75" x14ac:dyDescent="0.25">
      <c r="B205" s="238" t="s">
        <v>77</v>
      </c>
      <c r="C205" s="314"/>
      <c r="D205" s="315"/>
    </row>
    <row r="207" spans="2:4" ht="31.5" customHeight="1" x14ac:dyDescent="0.25"/>
    <row r="210" spans="1:7" ht="31.5" customHeight="1" x14ac:dyDescent="0.25">
      <c r="A210" s="175"/>
      <c r="B210" s="311" t="s">
        <v>78</v>
      </c>
      <c r="C210" s="316" t="s">
        <v>79</v>
      </c>
      <c r="D210" s="317"/>
      <c r="E210" s="332" t="s">
        <v>345</v>
      </c>
      <c r="F210" s="333"/>
    </row>
    <row r="211" spans="1:7" x14ac:dyDescent="0.25">
      <c r="A211" s="175"/>
      <c r="B211" s="240" t="s">
        <v>319</v>
      </c>
      <c r="C211" s="328">
        <v>5</v>
      </c>
      <c r="D211" s="329"/>
      <c r="E211" s="457">
        <v>1.3888888888888888E-2</v>
      </c>
      <c r="F211" s="458"/>
    </row>
    <row r="212" spans="1:7" x14ac:dyDescent="0.25">
      <c r="A212" s="175"/>
      <c r="B212" s="241" t="s">
        <v>80</v>
      </c>
      <c r="C212" s="318"/>
      <c r="D212" s="319"/>
      <c r="E212" s="357"/>
      <c r="F212" s="358"/>
    </row>
    <row r="213" spans="1:7" x14ac:dyDescent="0.25">
      <c r="A213" s="175"/>
      <c r="B213" s="242" t="s">
        <v>81</v>
      </c>
      <c r="C213" s="320"/>
      <c r="D213" s="321"/>
      <c r="E213" s="324"/>
      <c r="F213" s="325"/>
    </row>
    <row r="214" spans="1:7" x14ac:dyDescent="0.25">
      <c r="A214" s="175"/>
      <c r="B214" s="242" t="s">
        <v>82</v>
      </c>
      <c r="C214" s="320"/>
      <c r="D214" s="321"/>
      <c r="E214" s="324"/>
      <c r="F214" s="325"/>
    </row>
    <row r="215" spans="1:7" x14ac:dyDescent="0.25">
      <c r="A215" s="175"/>
      <c r="B215" s="242" t="s">
        <v>83</v>
      </c>
      <c r="C215" s="320"/>
      <c r="D215" s="321"/>
      <c r="E215" s="324"/>
      <c r="F215" s="325"/>
    </row>
    <row r="216" spans="1:7" x14ac:dyDescent="0.25">
      <c r="A216" s="175"/>
      <c r="B216" s="242" t="s">
        <v>84</v>
      </c>
      <c r="C216" s="320"/>
      <c r="D216" s="321"/>
      <c r="E216" s="324"/>
      <c r="F216" s="325"/>
    </row>
    <row r="217" spans="1:7" x14ac:dyDescent="0.25">
      <c r="A217" s="175"/>
      <c r="B217" s="242" t="s">
        <v>84</v>
      </c>
      <c r="C217" s="320"/>
      <c r="D217" s="321"/>
      <c r="E217" s="324"/>
      <c r="F217" s="325"/>
    </row>
    <row r="218" spans="1:7" x14ac:dyDescent="0.25">
      <c r="A218" s="175"/>
      <c r="B218" s="243" t="s">
        <v>84</v>
      </c>
      <c r="C218" s="314"/>
      <c r="D218" s="315"/>
      <c r="E218" s="326"/>
      <c r="F218" s="327"/>
    </row>
    <row r="222" spans="1:7" x14ac:dyDescent="0.25">
      <c r="D222" s="215" t="s">
        <v>331</v>
      </c>
      <c r="E222" s="215" t="s">
        <v>332</v>
      </c>
      <c r="F222" s="215" t="s">
        <v>333</v>
      </c>
      <c r="G222" s="199" t="s">
        <v>334</v>
      </c>
    </row>
    <row r="223" spans="1:7" ht="31.5" customHeight="1" x14ac:dyDescent="0.25">
      <c r="B223" s="322" t="s">
        <v>330</v>
      </c>
      <c r="C223" s="323"/>
      <c r="D223" s="244"/>
      <c r="E223" s="245"/>
      <c r="F223" s="245"/>
      <c r="G223" s="245"/>
    </row>
    <row r="225" spans="2:6" ht="18" customHeight="1" x14ac:dyDescent="0.25">
      <c r="B225" s="589" t="s">
        <v>337</v>
      </c>
      <c r="C225" s="216"/>
      <c r="D225" s="590"/>
      <c r="E225" s="245"/>
    </row>
    <row r="227" spans="2:6" x14ac:dyDescent="0.25">
      <c r="B227" s="246" t="s">
        <v>85</v>
      </c>
    </row>
    <row r="228" spans="2:6" x14ac:dyDescent="0.25">
      <c r="B228" s="170"/>
      <c r="C228" s="170"/>
      <c r="D228" s="170"/>
    </row>
    <row r="229" spans="2:6" ht="33.75" customHeight="1" x14ac:dyDescent="0.25">
      <c r="B229" s="322" t="s">
        <v>327</v>
      </c>
      <c r="C229" s="323"/>
      <c r="D229" s="247"/>
    </row>
    <row r="231" spans="2:6" ht="15.75" x14ac:dyDescent="0.25">
      <c r="B231" s="248" t="s">
        <v>261</v>
      </c>
      <c r="C231" s="216"/>
      <c r="D231" s="227"/>
      <c r="E231" s="249" t="s">
        <v>262</v>
      </c>
      <c r="F231" s="249" t="s">
        <v>263</v>
      </c>
    </row>
    <row r="245" spans="9:9" x14ac:dyDescent="0.25">
      <c r="I245" s="261" t="s">
        <v>322</v>
      </c>
    </row>
  </sheetData>
  <sheetProtection algorithmName="SHA-512" hashValue="ChJJP9+/CNOMZU4WmWNbdvU4JraLusrbtzVEaVxZA3cv94ERG2afaoScQr9AZdx5+MitM8zlIi9vrLjlIH0NBw==" saltValue="f+dZUwK1GvPDFbuXnoMgHA==" spinCount="100000" sheet="1" objects="1" scenarios="1" selectLockedCells="1"/>
  <mergeCells count="155">
    <mergeCell ref="C180:D180"/>
    <mergeCell ref="C181:D181"/>
    <mergeCell ref="C182:D182"/>
    <mergeCell ref="E210:F210"/>
    <mergeCell ref="E212:F212"/>
    <mergeCell ref="C214:D214"/>
    <mergeCell ref="F177:G177"/>
    <mergeCell ref="F178:G178"/>
    <mergeCell ref="F179:G179"/>
    <mergeCell ref="F180:G180"/>
    <mergeCell ref="F181:G181"/>
    <mergeCell ref="F182:G182"/>
    <mergeCell ref="C177:D177"/>
    <mergeCell ref="C178:D178"/>
    <mergeCell ref="C179:D179"/>
    <mergeCell ref="C183:D183"/>
    <mergeCell ref="F183:G183"/>
    <mergeCell ref="C184:D184"/>
    <mergeCell ref="F184:G184"/>
    <mergeCell ref="C185:D185"/>
    <mergeCell ref="F185:G185"/>
    <mergeCell ref="C186:D186"/>
    <mergeCell ref="F186:G186"/>
    <mergeCell ref="C204:D204"/>
    <mergeCell ref="F171:G171"/>
    <mergeCell ref="F172:G172"/>
    <mergeCell ref="F173:G173"/>
    <mergeCell ref="F174:G174"/>
    <mergeCell ref="F175:G175"/>
    <mergeCell ref="F176:G176"/>
    <mergeCell ref="C153:D153"/>
    <mergeCell ref="E153:F153"/>
    <mergeCell ref="C154:D154"/>
    <mergeCell ref="E154:F154"/>
    <mergeCell ref="F169:G169"/>
    <mergeCell ref="F170:G170"/>
    <mergeCell ref="C171:D171"/>
    <mergeCell ref="C172:D172"/>
    <mergeCell ref="C173:D173"/>
    <mergeCell ref="C174:D174"/>
    <mergeCell ref="C175:D175"/>
    <mergeCell ref="C176:D176"/>
    <mergeCell ref="A149:G149"/>
    <mergeCell ref="C150:D150"/>
    <mergeCell ref="E150:F150"/>
    <mergeCell ref="C151:D151"/>
    <mergeCell ref="E151:F151"/>
    <mergeCell ref="C152:D152"/>
    <mergeCell ref="E152:F152"/>
    <mergeCell ref="C169:D169"/>
    <mergeCell ref="C170:D170"/>
    <mergeCell ref="C134:D134"/>
    <mergeCell ref="E134:F134"/>
    <mergeCell ref="C135:D135"/>
    <mergeCell ref="E135:F135"/>
    <mergeCell ref="C136:D136"/>
    <mergeCell ref="E136:F136"/>
    <mergeCell ref="C131:D131"/>
    <mergeCell ref="E131:F131"/>
    <mergeCell ref="C132:D132"/>
    <mergeCell ref="E132:F132"/>
    <mergeCell ref="C133:D133"/>
    <mergeCell ref="E133:F133"/>
    <mergeCell ref="A125:B125"/>
    <mergeCell ref="C125:D125"/>
    <mergeCell ref="E125:F125"/>
    <mergeCell ref="A129:G129"/>
    <mergeCell ref="C130:D130"/>
    <mergeCell ref="E130:F130"/>
    <mergeCell ref="A121:G121"/>
    <mergeCell ref="C122:D122"/>
    <mergeCell ref="E122:F122"/>
    <mergeCell ref="A124:B124"/>
    <mergeCell ref="C124:D124"/>
    <mergeCell ref="E124:F124"/>
    <mergeCell ref="A123:B123"/>
    <mergeCell ref="C123:D123"/>
    <mergeCell ref="E123:F123"/>
    <mergeCell ref="A119:B119"/>
    <mergeCell ref="C119:D119"/>
    <mergeCell ref="E119:F119"/>
    <mergeCell ref="A113:B113"/>
    <mergeCell ref="C113:D113"/>
    <mergeCell ref="E113:F113"/>
    <mergeCell ref="A115:G115"/>
    <mergeCell ref="C116:D116"/>
    <mergeCell ref="E116:F116"/>
    <mergeCell ref="A117:B117"/>
    <mergeCell ref="C117:D117"/>
    <mergeCell ref="E117:F117"/>
    <mergeCell ref="A118:B118"/>
    <mergeCell ref="C118:D118"/>
    <mergeCell ref="E118:F118"/>
    <mergeCell ref="A63:H63"/>
    <mergeCell ref="C64:D64"/>
    <mergeCell ref="E64:F64"/>
    <mergeCell ref="G64:H64"/>
    <mergeCell ref="C65:D65"/>
    <mergeCell ref="E65:F65"/>
    <mergeCell ref="G65:H65"/>
    <mergeCell ref="G70:H70"/>
    <mergeCell ref="C71:D71"/>
    <mergeCell ref="E71:F71"/>
    <mergeCell ref="G71:H71"/>
    <mergeCell ref="C68:D68"/>
    <mergeCell ref="E68:F68"/>
    <mergeCell ref="G68:H68"/>
    <mergeCell ref="C69:D69"/>
    <mergeCell ref="E69:F69"/>
    <mergeCell ref="G69:H69"/>
    <mergeCell ref="C66:D66"/>
    <mergeCell ref="E66:F66"/>
    <mergeCell ref="C70:D70"/>
    <mergeCell ref="E70:F70"/>
    <mergeCell ref="A109:G109"/>
    <mergeCell ref="C110:D110"/>
    <mergeCell ref="E110:F110"/>
    <mergeCell ref="G66:H66"/>
    <mergeCell ref="C67:D67"/>
    <mergeCell ref="E67:F67"/>
    <mergeCell ref="G67:H67"/>
    <mergeCell ref="A112:B112"/>
    <mergeCell ref="C112:D112"/>
    <mergeCell ref="E112:F112"/>
    <mergeCell ref="C72:D72"/>
    <mergeCell ref="E72:F72"/>
    <mergeCell ref="G72:H72"/>
    <mergeCell ref="A78:H78"/>
    <mergeCell ref="C79:D79"/>
    <mergeCell ref="E79:F79"/>
    <mergeCell ref="G79:H79"/>
    <mergeCell ref="C111:D111"/>
    <mergeCell ref="E111:F111"/>
    <mergeCell ref="C80:D80"/>
    <mergeCell ref="E80:F80"/>
    <mergeCell ref="G80:H80"/>
    <mergeCell ref="A111:B111"/>
    <mergeCell ref="C205:D205"/>
    <mergeCell ref="C210:D210"/>
    <mergeCell ref="C212:D212"/>
    <mergeCell ref="C213:D213"/>
    <mergeCell ref="B223:C223"/>
    <mergeCell ref="E217:F217"/>
    <mergeCell ref="E218:F218"/>
    <mergeCell ref="B229:C229"/>
    <mergeCell ref="C211:D211"/>
    <mergeCell ref="E211:F211"/>
    <mergeCell ref="E213:F213"/>
    <mergeCell ref="E214:F214"/>
    <mergeCell ref="E215:F215"/>
    <mergeCell ref="E216:F216"/>
    <mergeCell ref="C215:D215"/>
    <mergeCell ref="C216:D216"/>
    <mergeCell ref="C217:D217"/>
    <mergeCell ref="C218:D218"/>
  </mergeCells>
  <printOptions horizontalCentered="1"/>
  <pageMargins left="0" right="0" top="0.19685039370078741" bottom="0.1181102362204724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96"/>
  <sheetViews>
    <sheetView showGridLines="0" tabSelected="1" zoomScaleNormal="100" workbookViewId="0">
      <selection activeCell="D24" sqref="D24:F24"/>
    </sheetView>
  </sheetViews>
  <sheetFormatPr baseColWidth="10" defaultColWidth="11.375" defaultRowHeight="15" x14ac:dyDescent="0.25"/>
  <cols>
    <col min="1" max="1" width="4.875" style="165" customWidth="1"/>
    <col min="2" max="2" width="23.25" style="165" customWidth="1"/>
    <col min="3" max="3" width="11.375" style="165"/>
    <col min="4" max="5" width="11.375" style="165" customWidth="1"/>
    <col min="6" max="6" width="11.375" style="165"/>
    <col min="7" max="8" width="11.375" style="165" customWidth="1"/>
    <col min="9" max="13" width="11.375" style="264"/>
    <col min="14" max="14" width="18.625" style="264" customWidth="1"/>
    <col min="15" max="38" width="11.375" style="264"/>
    <col min="39" max="39" width="11.375" style="262"/>
    <col min="40" max="16384" width="11.375" style="165"/>
  </cols>
  <sheetData>
    <row r="1" spans="9:38" x14ac:dyDescent="0.25">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row>
    <row r="2" spans="9:38" x14ac:dyDescent="0.25">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row>
    <row r="3" spans="9:38" x14ac:dyDescent="0.25">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row>
    <row r="4" spans="9:38" x14ac:dyDescent="0.25">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row>
    <row r="5" spans="9:38" x14ac:dyDescent="0.25">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row>
    <row r="6" spans="9:38" x14ac:dyDescent="0.25">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row>
    <row r="7" spans="9:38" x14ac:dyDescent="0.25">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row>
    <row r="8" spans="9:38" x14ac:dyDescent="0.25">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row>
    <row r="9" spans="9:38" x14ac:dyDescent="0.25">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row>
    <row r="10" spans="9:38" x14ac:dyDescent="0.25">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row>
    <row r="11" spans="9:38" x14ac:dyDescent="0.25">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row>
    <row r="12" spans="9:38" x14ac:dyDescent="0.25">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row>
    <row r="13" spans="9:38" x14ac:dyDescent="0.25">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row>
    <row r="14" spans="9:38" x14ac:dyDescent="0.25">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row>
    <row r="15" spans="9:38" x14ac:dyDescent="0.25">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row>
    <row r="16" spans="9:38" x14ac:dyDescent="0.25">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row>
    <row r="17" spans="2:38" x14ac:dyDescent="0.25">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row>
    <row r="18" spans="2:38" x14ac:dyDescent="0.25">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row>
    <row r="19" spans="2:38" x14ac:dyDescent="0.25">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row>
    <row r="20" spans="2:38" ht="32.25" customHeight="1" x14ac:dyDescent="0.25">
      <c r="B20" s="461" t="s">
        <v>341</v>
      </c>
      <c r="C20" s="462"/>
      <c r="D20" s="462"/>
      <c r="E20" s="462"/>
      <c r="F20" s="462"/>
      <c r="G20" s="463"/>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row>
    <row r="21" spans="2:38" x14ac:dyDescent="0.25">
      <c r="B21" s="251" t="s">
        <v>191</v>
      </c>
      <c r="C21" s="252"/>
      <c r="I21" s="591"/>
      <c r="J21" s="591" t="s">
        <v>86</v>
      </c>
      <c r="K21" s="591" t="s">
        <v>87</v>
      </c>
      <c r="L21" s="591" t="s">
        <v>88</v>
      </c>
      <c r="M21" s="591" t="s">
        <v>89</v>
      </c>
      <c r="N21" s="591" t="s">
        <v>90</v>
      </c>
      <c r="O21" s="591" t="s">
        <v>91</v>
      </c>
      <c r="P21" s="591" t="s">
        <v>92</v>
      </c>
      <c r="Q21" s="591" t="s">
        <v>93</v>
      </c>
      <c r="R21" s="591" t="s">
        <v>94</v>
      </c>
      <c r="S21" s="591" t="s">
        <v>95</v>
      </c>
      <c r="T21" s="591" t="s">
        <v>96</v>
      </c>
      <c r="U21" s="591" t="s">
        <v>97</v>
      </c>
      <c r="V21" s="591"/>
      <c r="W21" s="591"/>
      <c r="X21" s="591"/>
      <c r="Y21" s="591"/>
      <c r="Z21" s="591"/>
      <c r="AA21" s="591"/>
      <c r="AB21" s="591"/>
      <c r="AC21" s="591"/>
      <c r="AD21" s="591"/>
      <c r="AE21" s="591"/>
      <c r="AF21" s="591"/>
      <c r="AG21" s="591"/>
      <c r="AH21" s="591"/>
      <c r="AI21" s="591"/>
      <c r="AJ21" s="591"/>
      <c r="AK21" s="591"/>
      <c r="AL21" s="591"/>
    </row>
    <row r="22" spans="2:38" x14ac:dyDescent="0.25">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row>
    <row r="23" spans="2:38" x14ac:dyDescent="0.25">
      <c r="I23" s="591"/>
      <c r="J23" s="592">
        <v>2016</v>
      </c>
      <c r="K23" s="592">
        <v>2017</v>
      </c>
      <c r="L23" s="592">
        <v>2018</v>
      </c>
      <c r="M23" s="592">
        <v>2019</v>
      </c>
      <c r="N23" s="592">
        <v>2020</v>
      </c>
      <c r="O23" s="592">
        <v>2021</v>
      </c>
      <c r="P23" s="592">
        <v>2022</v>
      </c>
      <c r="Q23" s="592">
        <v>2023</v>
      </c>
      <c r="R23" s="592">
        <v>2024</v>
      </c>
      <c r="S23" s="592">
        <v>2025</v>
      </c>
      <c r="T23" s="592">
        <v>2026</v>
      </c>
      <c r="U23" s="592">
        <v>2027</v>
      </c>
      <c r="V23" s="591"/>
      <c r="W23" s="591"/>
      <c r="X23" s="591"/>
      <c r="Y23" s="591"/>
      <c r="Z23" s="591"/>
      <c r="AA23" s="591"/>
      <c r="AB23" s="591"/>
      <c r="AC23" s="591"/>
      <c r="AD23" s="591"/>
      <c r="AE23" s="591"/>
      <c r="AF23" s="591"/>
      <c r="AG23" s="591"/>
      <c r="AH23" s="591"/>
      <c r="AI23" s="591"/>
      <c r="AJ23" s="591"/>
      <c r="AK23" s="591"/>
      <c r="AL23" s="591"/>
    </row>
    <row r="24" spans="2:38" ht="15.75" x14ac:dyDescent="0.25">
      <c r="C24" s="1" t="s">
        <v>0</v>
      </c>
      <c r="D24" s="470"/>
      <c r="E24" s="470"/>
      <c r="F24" s="470"/>
      <c r="I24" s="591"/>
      <c r="J24" s="592"/>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row>
    <row r="25" spans="2:38" ht="15.75" x14ac:dyDescent="0.25">
      <c r="C25" s="1" t="s">
        <v>1</v>
      </c>
      <c r="D25" s="471"/>
      <c r="E25" s="471"/>
      <c r="F25" s="47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row>
    <row r="26" spans="2:38" ht="15.75" x14ac:dyDescent="0.25">
      <c r="C26" s="1" t="s">
        <v>2</v>
      </c>
      <c r="D26" s="471"/>
      <c r="E26" s="471"/>
      <c r="F26" s="47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row>
    <row r="27" spans="2:38" ht="15" customHeight="1" x14ac:dyDescent="0.25">
      <c r="C27" s="1" t="s">
        <v>3</v>
      </c>
      <c r="D27" s="471"/>
      <c r="E27" s="471"/>
      <c r="F27" s="47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row>
    <row r="28" spans="2:38" ht="15.75" x14ac:dyDescent="0.25">
      <c r="C28" s="1" t="s">
        <v>4</v>
      </c>
      <c r="D28" s="471"/>
      <c r="E28" s="471"/>
      <c r="F28" s="47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row>
    <row r="29" spans="2:38" ht="15.75" x14ac:dyDescent="0.25">
      <c r="C29" s="1" t="s">
        <v>5</v>
      </c>
      <c r="D29" s="472"/>
      <c r="E29" s="471"/>
      <c r="F29" s="47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row>
    <row r="30" spans="2:38" ht="15" customHeight="1" x14ac:dyDescent="0.3">
      <c r="I30" s="591"/>
      <c r="J30" s="593">
        <v>1.1200000000000001</v>
      </c>
      <c r="K30" s="593">
        <v>1.1299999999999999</v>
      </c>
      <c r="L30" s="593">
        <v>1.1000000000000001</v>
      </c>
      <c r="M30" s="593">
        <v>1.087</v>
      </c>
      <c r="N30" s="593">
        <v>1.05</v>
      </c>
      <c r="O30" s="593">
        <v>0.97</v>
      </c>
      <c r="P30" s="593">
        <v>0.77</v>
      </c>
      <c r="Q30" s="593">
        <v>0.8</v>
      </c>
      <c r="R30" s="593">
        <v>0.97</v>
      </c>
      <c r="S30" s="593">
        <v>0.98499999999999999</v>
      </c>
      <c r="T30" s="593">
        <v>1.087</v>
      </c>
      <c r="U30" s="593">
        <v>1.1100000000000001</v>
      </c>
      <c r="V30" s="591"/>
      <c r="W30" s="591"/>
      <c r="X30" s="591"/>
      <c r="Y30" s="591"/>
      <c r="Z30" s="591"/>
      <c r="AA30" s="591"/>
      <c r="AB30" s="591"/>
      <c r="AC30" s="591"/>
      <c r="AD30" s="591"/>
      <c r="AE30" s="591"/>
      <c r="AF30" s="591"/>
      <c r="AG30" s="591"/>
      <c r="AH30" s="591"/>
      <c r="AI30" s="591"/>
      <c r="AJ30" s="591"/>
      <c r="AK30" s="591"/>
      <c r="AL30" s="591"/>
    </row>
    <row r="31" spans="2:38" ht="15" customHeight="1" x14ac:dyDescent="0.3">
      <c r="I31" s="591"/>
      <c r="J31" s="593">
        <v>1.3</v>
      </c>
      <c r="K31" s="593">
        <v>1.47</v>
      </c>
      <c r="L31" s="593">
        <v>1.3</v>
      </c>
      <c r="M31" s="593">
        <v>1.1200000000000001</v>
      </c>
      <c r="N31" s="593">
        <v>1</v>
      </c>
      <c r="O31" s="593">
        <v>0.84</v>
      </c>
      <c r="P31" s="593">
        <v>0.64</v>
      </c>
      <c r="Q31" s="593">
        <v>0.67</v>
      </c>
      <c r="R31" s="593">
        <v>0.9</v>
      </c>
      <c r="S31" s="593">
        <v>0.98</v>
      </c>
      <c r="T31" s="593">
        <v>1.25</v>
      </c>
      <c r="U31" s="593">
        <v>1.38</v>
      </c>
      <c r="V31" s="591"/>
      <c r="W31" s="591"/>
      <c r="X31" s="591"/>
      <c r="Y31" s="591"/>
      <c r="Z31" s="591"/>
      <c r="AA31" s="591"/>
      <c r="AB31" s="591"/>
      <c r="AC31" s="591"/>
      <c r="AD31" s="591"/>
      <c r="AE31" s="591"/>
      <c r="AF31" s="591"/>
      <c r="AG31" s="591"/>
      <c r="AH31" s="591"/>
      <c r="AI31" s="591"/>
      <c r="AJ31" s="591"/>
      <c r="AK31" s="591"/>
      <c r="AL31" s="591"/>
    </row>
    <row r="32" spans="2:38" ht="15.75" x14ac:dyDescent="0.3">
      <c r="C32" s="166" t="s">
        <v>6</v>
      </c>
      <c r="D32" s="168"/>
      <c r="E32" s="292"/>
      <c r="F32" s="294" t="s">
        <v>7</v>
      </c>
      <c r="I32" s="591"/>
      <c r="J32" s="593" t="s">
        <v>98</v>
      </c>
      <c r="K32" s="593" t="s">
        <v>99</v>
      </c>
      <c r="L32" s="593"/>
      <c r="M32" s="593"/>
      <c r="N32" s="593"/>
      <c r="O32" s="593" t="s">
        <v>100</v>
      </c>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row>
    <row r="33" spans="3:38" x14ac:dyDescent="0.25">
      <c r="C33" s="169" t="s">
        <v>323</v>
      </c>
      <c r="D33" s="171"/>
      <c r="E33" s="293"/>
      <c r="F33" s="120" t="s">
        <v>8</v>
      </c>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row>
    <row r="34" spans="3:38" x14ac:dyDescent="0.25">
      <c r="C34" s="166" t="s">
        <v>9</v>
      </c>
      <c r="D34" s="168"/>
      <c r="E34" s="464"/>
      <c r="F34" s="465"/>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row>
    <row r="35" spans="3:38" x14ac:dyDescent="0.25">
      <c r="C35" s="169" t="s">
        <v>10</v>
      </c>
      <c r="D35" s="171"/>
      <c r="E35" s="466"/>
      <c r="F35" s="467"/>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row>
    <row r="36" spans="3:38" x14ac:dyDescent="0.25">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row>
    <row r="37" spans="3:38" x14ac:dyDescent="0.25">
      <c r="I37" s="591"/>
      <c r="J37" s="594" t="s">
        <v>101</v>
      </c>
      <c r="K37" s="594" t="s">
        <v>102</v>
      </c>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row>
    <row r="38" spans="3:38" x14ac:dyDescent="0.25">
      <c r="I38" s="591"/>
      <c r="J38" s="595">
        <f>((24-C86*24)*G86*365)/1000</f>
        <v>0</v>
      </c>
      <c r="K38" s="595">
        <f>(E86*C86*365)/1000*24</f>
        <v>0</v>
      </c>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row>
    <row r="39" spans="3:38" x14ac:dyDescent="0.25">
      <c r="I39" s="591"/>
      <c r="J39" s="595">
        <f t="shared" ref="J39:J43" si="0">((24-C87*24)*G87*365)/1000</f>
        <v>0</v>
      </c>
      <c r="K39" s="595">
        <f t="shared" ref="K39:K43" si="1">(E87*C87*365)/1000*24</f>
        <v>0</v>
      </c>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row>
    <row r="40" spans="3:38" x14ac:dyDescent="0.25">
      <c r="I40" s="591"/>
      <c r="J40" s="595">
        <f t="shared" si="0"/>
        <v>0</v>
      </c>
      <c r="K40" s="595">
        <f t="shared" si="1"/>
        <v>0</v>
      </c>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row>
    <row r="41" spans="3:38" x14ac:dyDescent="0.25">
      <c r="I41" s="591"/>
      <c r="J41" s="595">
        <f t="shared" si="0"/>
        <v>0</v>
      </c>
      <c r="K41" s="595">
        <f t="shared" si="1"/>
        <v>0</v>
      </c>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row>
    <row r="42" spans="3:38" x14ac:dyDescent="0.25">
      <c r="I42" s="591"/>
      <c r="J42" s="595">
        <f t="shared" si="0"/>
        <v>0</v>
      </c>
      <c r="K42" s="595">
        <f t="shared" si="1"/>
        <v>0</v>
      </c>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row>
    <row r="43" spans="3:38" x14ac:dyDescent="0.25">
      <c r="I43" s="591"/>
      <c r="J43" s="595">
        <f t="shared" si="0"/>
        <v>0</v>
      </c>
      <c r="K43" s="595">
        <f t="shared" si="1"/>
        <v>0</v>
      </c>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row>
    <row r="44" spans="3:38" x14ac:dyDescent="0.25">
      <c r="I44" s="591"/>
      <c r="J44" s="591">
        <f>((24-C68*24)*G68*365)/1000</f>
        <v>0</v>
      </c>
      <c r="K44" s="595">
        <f>(E68*C68*365)/1000*24</f>
        <v>0</v>
      </c>
      <c r="L44" s="591"/>
      <c r="M44" s="591"/>
      <c r="N44" s="591"/>
      <c r="O44" s="591" t="s">
        <v>15</v>
      </c>
      <c r="P44" s="591" t="s">
        <v>16</v>
      </c>
      <c r="Q44" s="596" t="s">
        <v>17</v>
      </c>
      <c r="R44" s="596" t="s">
        <v>18</v>
      </c>
      <c r="S44" s="591"/>
      <c r="T44" s="591"/>
      <c r="U44" s="591"/>
      <c r="V44" s="591"/>
      <c r="W44" s="591"/>
      <c r="X44" s="591"/>
      <c r="Y44" s="591"/>
      <c r="Z44" s="591"/>
      <c r="AA44" s="591"/>
      <c r="AB44" s="591"/>
      <c r="AC44" s="591"/>
      <c r="AD44" s="591"/>
      <c r="AE44" s="591"/>
      <c r="AF44" s="591"/>
      <c r="AG44" s="591"/>
      <c r="AH44" s="591"/>
      <c r="AI44" s="591"/>
      <c r="AJ44" s="591"/>
      <c r="AK44" s="591"/>
      <c r="AL44" s="591"/>
    </row>
    <row r="45" spans="3:38" ht="25.5" x14ac:dyDescent="0.25">
      <c r="I45" s="591"/>
      <c r="J45" s="264">
        <f>((24-C67*24)*G67*365)/1000</f>
        <v>0</v>
      </c>
      <c r="K45" s="595">
        <f>(E67*C67*365)/1000*24</f>
        <v>0</v>
      </c>
      <c r="L45" s="594" t="s">
        <v>356</v>
      </c>
      <c r="M45" s="594" t="s">
        <v>357</v>
      </c>
      <c r="N45" s="591"/>
      <c r="O45" s="591" t="s">
        <v>103</v>
      </c>
      <c r="P45" s="591" t="s">
        <v>104</v>
      </c>
      <c r="Q45" s="591" t="s">
        <v>105</v>
      </c>
      <c r="R45" s="591" t="s">
        <v>106</v>
      </c>
      <c r="S45" s="597" t="s">
        <v>107</v>
      </c>
      <c r="T45" s="591" t="s">
        <v>108</v>
      </c>
      <c r="U45" s="591" t="s">
        <v>109</v>
      </c>
      <c r="V45" s="591" t="s">
        <v>21</v>
      </c>
      <c r="W45" s="591" t="s">
        <v>110</v>
      </c>
      <c r="X45" s="591" t="s">
        <v>29</v>
      </c>
      <c r="Y45" s="591" t="s">
        <v>111</v>
      </c>
      <c r="Z45" s="591" t="s">
        <v>112</v>
      </c>
      <c r="AA45" s="591" t="s">
        <v>113</v>
      </c>
      <c r="AB45" s="591" t="s">
        <v>338</v>
      </c>
      <c r="AC45" s="591"/>
      <c r="AD45" s="591"/>
      <c r="AE45" s="591"/>
      <c r="AF45" s="591"/>
      <c r="AG45" s="591"/>
      <c r="AH45" s="591"/>
      <c r="AI45" s="591"/>
      <c r="AJ45" s="591"/>
      <c r="AK45" s="591"/>
      <c r="AL45" s="591"/>
    </row>
    <row r="46" spans="3:38" ht="19.5" x14ac:dyDescent="0.4">
      <c r="I46" s="591"/>
      <c r="J46" s="595">
        <f>((24-C63*24)*G63*365)/1000</f>
        <v>0</v>
      </c>
      <c r="K46" s="595">
        <f>(E63*C63*365)/1000*24</f>
        <v>0</v>
      </c>
      <c r="L46" s="598">
        <f>SUM($G$63:$H$68,$G$76:$H$91)</f>
        <v>0</v>
      </c>
      <c r="M46" s="598">
        <f>SUM($E$63:$F$68,$E$76:$F$91)</f>
        <v>0</v>
      </c>
      <c r="N46" s="591"/>
      <c r="O46" s="591"/>
      <c r="P46" s="591"/>
      <c r="Q46" s="591"/>
      <c r="R46" s="591"/>
      <c r="S46" s="591"/>
      <c r="T46" s="591"/>
      <c r="U46" s="591"/>
      <c r="V46" s="599"/>
      <c r="W46" s="599"/>
      <c r="X46" s="599"/>
      <c r="Y46" s="591"/>
      <c r="Z46" s="591"/>
      <c r="AA46" s="591"/>
      <c r="AB46" s="591"/>
      <c r="AC46" s="591"/>
      <c r="AD46" s="591"/>
      <c r="AE46" s="591"/>
      <c r="AF46" s="591"/>
      <c r="AG46" s="591"/>
      <c r="AH46" s="591"/>
      <c r="AI46" s="591"/>
      <c r="AJ46" s="591"/>
      <c r="AK46" s="591"/>
      <c r="AL46" s="591"/>
    </row>
    <row r="47" spans="3:38" ht="19.5" x14ac:dyDescent="0.4">
      <c r="I47" s="591"/>
      <c r="J47" s="595">
        <f>((24-C64*24)*G64*365)/1000</f>
        <v>0</v>
      </c>
      <c r="K47" s="595">
        <f>(E64*C64*365)/1000*24</f>
        <v>0</v>
      </c>
      <c r="L47" s="594" t="s">
        <v>114</v>
      </c>
      <c r="M47" s="594" t="s">
        <v>115</v>
      </c>
      <c r="N47" s="591"/>
      <c r="O47" s="591"/>
      <c r="P47" s="591"/>
      <c r="Q47" s="599"/>
      <c r="R47" s="591"/>
      <c r="S47" s="591"/>
      <c r="T47" s="591"/>
      <c r="U47" s="591"/>
      <c r="V47" s="591"/>
      <c r="W47" s="591"/>
      <c r="X47" s="591"/>
      <c r="Y47" s="591"/>
      <c r="Z47" s="591"/>
      <c r="AA47" s="591"/>
      <c r="AB47" s="591"/>
      <c r="AC47" s="591"/>
      <c r="AD47" s="591"/>
      <c r="AE47" s="591"/>
      <c r="AF47" s="591"/>
      <c r="AG47" s="591"/>
      <c r="AH47" s="591"/>
      <c r="AI47" s="591"/>
      <c r="AJ47" s="591"/>
      <c r="AK47" s="591"/>
      <c r="AL47" s="591"/>
    </row>
    <row r="48" spans="3:38" x14ac:dyDescent="0.25">
      <c r="I48" s="591"/>
      <c r="J48" s="595">
        <f>((24-C65*24)*G65*365)/1000</f>
        <v>0</v>
      </c>
      <c r="K48" s="595">
        <f>(E65*C65*365)/1000*24</f>
        <v>0</v>
      </c>
      <c r="L48" s="595">
        <f>SUM($J$38:$J$59)</f>
        <v>0</v>
      </c>
      <c r="M48" s="595">
        <f>SUM($K$38:$K$59)</f>
        <v>0</v>
      </c>
      <c r="N48" s="591"/>
      <c r="O48" s="591"/>
      <c r="P48" s="591"/>
      <c r="Q48" s="594"/>
      <c r="R48" s="591"/>
      <c r="S48" s="591"/>
      <c r="T48" s="591"/>
      <c r="U48" s="591"/>
      <c r="V48" s="591"/>
      <c r="W48" s="591"/>
      <c r="X48" s="591"/>
      <c r="Y48" s="591"/>
      <c r="Z48" s="591"/>
      <c r="AA48" s="591"/>
      <c r="AB48" s="591"/>
      <c r="AC48" s="591"/>
      <c r="AD48" s="591"/>
      <c r="AE48" s="591"/>
      <c r="AF48" s="591"/>
      <c r="AG48" s="591"/>
      <c r="AH48" s="591"/>
      <c r="AI48" s="591"/>
      <c r="AJ48" s="591"/>
      <c r="AK48" s="591"/>
      <c r="AL48" s="591"/>
    </row>
    <row r="49" spans="1:39" x14ac:dyDescent="0.25">
      <c r="I49" s="591"/>
      <c r="J49" s="595">
        <f>((24-C66*24)*G66*365)/1000</f>
        <v>0</v>
      </c>
      <c r="K49" s="595">
        <f>(E66*C66*365)/1000*24</f>
        <v>0</v>
      </c>
      <c r="L49" s="594"/>
      <c r="M49" s="594"/>
      <c r="N49" s="591"/>
      <c r="O49" s="591"/>
      <c r="P49" s="600"/>
      <c r="Q49" s="594"/>
      <c r="R49" s="591"/>
      <c r="S49" s="591"/>
      <c r="T49" s="591"/>
      <c r="U49" s="591"/>
      <c r="V49" s="591"/>
      <c r="W49" s="591"/>
      <c r="X49" s="591"/>
      <c r="Y49" s="591"/>
      <c r="Z49" s="591"/>
      <c r="AA49" s="591"/>
      <c r="AB49" s="591"/>
      <c r="AC49" s="591"/>
      <c r="AD49" s="591"/>
      <c r="AE49" s="591"/>
      <c r="AF49" s="591"/>
      <c r="AG49" s="591"/>
      <c r="AH49" s="591"/>
      <c r="AI49" s="591"/>
      <c r="AJ49" s="591"/>
      <c r="AK49" s="591"/>
      <c r="AL49" s="591"/>
    </row>
    <row r="50" spans="1:39" x14ac:dyDescent="0.25">
      <c r="I50" s="591"/>
      <c r="J50" s="595">
        <f>((24-C76*24)*G76*365)/1000</f>
        <v>0</v>
      </c>
      <c r="K50" s="595">
        <f>(E76*C76*365)/1000*24</f>
        <v>0</v>
      </c>
      <c r="L50" s="594"/>
      <c r="M50" s="594"/>
      <c r="N50" s="591"/>
      <c r="O50" s="591"/>
      <c r="P50" s="601"/>
      <c r="Q50" s="591"/>
      <c r="R50" s="591"/>
      <c r="S50" s="591"/>
      <c r="T50" s="591"/>
      <c r="U50" s="591"/>
      <c r="V50" s="591"/>
      <c r="W50" s="591"/>
      <c r="X50" s="591"/>
      <c r="Y50" s="591"/>
      <c r="Z50" s="591"/>
      <c r="AA50" s="591"/>
      <c r="AB50" s="591"/>
      <c r="AC50" s="591"/>
      <c r="AD50" s="591"/>
      <c r="AE50" s="591"/>
      <c r="AF50" s="591"/>
      <c r="AG50" s="591"/>
      <c r="AH50" s="591"/>
      <c r="AI50" s="591"/>
      <c r="AJ50" s="591"/>
      <c r="AK50" s="591"/>
      <c r="AL50" s="591"/>
    </row>
    <row r="51" spans="1:39" x14ac:dyDescent="0.25">
      <c r="I51" s="591"/>
      <c r="J51" s="595">
        <f t="shared" ref="J51:J59" si="2">((24-C77*24)*G77*365)/1000</f>
        <v>0</v>
      </c>
      <c r="K51" s="595">
        <f t="shared" ref="K51:K59" si="3">(E77*C77*365)/1000*24</f>
        <v>0</v>
      </c>
      <c r="L51" s="594"/>
      <c r="M51" s="594"/>
      <c r="N51" s="591"/>
      <c r="O51" s="591"/>
      <c r="P51" s="602"/>
      <c r="Q51" s="591"/>
      <c r="R51" s="591"/>
      <c r="S51" s="591"/>
      <c r="T51" s="591"/>
      <c r="U51" s="591"/>
      <c r="V51" s="591"/>
      <c r="W51" s="591"/>
      <c r="X51" s="591"/>
      <c r="Y51" s="591"/>
      <c r="Z51" s="591"/>
      <c r="AA51" s="591"/>
      <c r="AB51" s="591"/>
      <c r="AC51" s="591"/>
      <c r="AD51" s="591"/>
      <c r="AE51" s="591"/>
      <c r="AF51" s="591"/>
      <c r="AG51" s="591"/>
      <c r="AH51" s="591"/>
      <c r="AI51" s="591"/>
      <c r="AJ51" s="591"/>
      <c r="AK51" s="591"/>
      <c r="AL51" s="591"/>
    </row>
    <row r="52" spans="1:39" x14ac:dyDescent="0.25">
      <c r="I52" s="591"/>
      <c r="J52" s="595">
        <f t="shared" si="2"/>
        <v>0</v>
      </c>
      <c r="K52" s="595">
        <f t="shared" si="3"/>
        <v>0</v>
      </c>
      <c r="L52" s="594"/>
      <c r="M52" s="594"/>
      <c r="N52" s="591"/>
      <c r="O52" s="591"/>
      <c r="P52" s="602"/>
      <c r="Q52" s="591"/>
      <c r="R52" s="591"/>
      <c r="S52" s="591"/>
      <c r="T52" s="591"/>
      <c r="U52" s="591"/>
      <c r="V52" s="591"/>
      <c r="W52" s="591"/>
      <c r="X52" s="591"/>
      <c r="Y52" s="591"/>
      <c r="Z52" s="591"/>
      <c r="AA52" s="591"/>
      <c r="AB52" s="591"/>
      <c r="AC52" s="591"/>
      <c r="AD52" s="591"/>
      <c r="AE52" s="591"/>
      <c r="AF52" s="591"/>
      <c r="AG52" s="591"/>
      <c r="AH52" s="591"/>
      <c r="AI52" s="591"/>
      <c r="AJ52" s="591"/>
      <c r="AK52" s="591"/>
      <c r="AL52" s="591"/>
    </row>
    <row r="53" spans="1:39" x14ac:dyDescent="0.25">
      <c r="I53" s="591"/>
      <c r="J53" s="595">
        <f t="shared" si="2"/>
        <v>0</v>
      </c>
      <c r="K53" s="595">
        <f t="shared" si="3"/>
        <v>0</v>
      </c>
      <c r="L53" s="594"/>
      <c r="M53" s="594"/>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row>
    <row r="54" spans="1:39" x14ac:dyDescent="0.25">
      <c r="F54" s="174"/>
      <c r="G54" s="174"/>
      <c r="I54" s="591"/>
      <c r="J54" s="595">
        <f t="shared" si="2"/>
        <v>0</v>
      </c>
      <c r="K54" s="595">
        <f t="shared" si="3"/>
        <v>0</v>
      </c>
      <c r="L54" s="594"/>
      <c r="M54" s="594"/>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row>
    <row r="55" spans="1:39" ht="15" customHeight="1" x14ac:dyDescent="0.25">
      <c r="B55" s="5"/>
      <c r="C55" s="6"/>
      <c r="D55" s="7"/>
      <c r="E55" s="6"/>
      <c r="F55" s="6"/>
      <c r="G55" s="6"/>
      <c r="H55" s="6"/>
      <c r="I55" s="591"/>
      <c r="J55" s="595">
        <f t="shared" si="2"/>
        <v>0</v>
      </c>
      <c r="K55" s="595">
        <f t="shared" si="3"/>
        <v>0</v>
      </c>
      <c r="L55" s="594"/>
      <c r="M55" s="594"/>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row>
    <row r="56" spans="1:39" ht="15" customHeight="1" x14ac:dyDescent="0.25">
      <c r="B56" s="5"/>
      <c r="C56" s="6"/>
      <c r="D56" s="7"/>
      <c r="E56" s="6"/>
      <c r="F56" s="6"/>
      <c r="G56" s="6"/>
      <c r="H56" s="6"/>
      <c r="I56" s="591"/>
      <c r="J56" s="595">
        <f t="shared" si="2"/>
        <v>0</v>
      </c>
      <c r="K56" s="595">
        <f t="shared" si="3"/>
        <v>0</v>
      </c>
      <c r="L56" s="594"/>
      <c r="M56" s="594"/>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row>
    <row r="57" spans="1:39" ht="15" customHeight="1" x14ac:dyDescent="0.25">
      <c r="B57" s="5"/>
      <c r="C57" s="6"/>
      <c r="D57" s="5"/>
      <c r="E57" s="6"/>
      <c r="F57" s="6"/>
      <c r="G57" s="6"/>
      <c r="H57" s="6"/>
      <c r="I57" s="591"/>
      <c r="J57" s="595">
        <f t="shared" si="2"/>
        <v>0</v>
      </c>
      <c r="K57" s="595">
        <f t="shared" si="3"/>
        <v>0</v>
      </c>
      <c r="L57" s="594"/>
      <c r="M57" s="594"/>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row>
    <row r="58" spans="1:39" ht="15.75" customHeight="1" x14ac:dyDescent="0.25">
      <c r="A58" s="165" t="s">
        <v>11</v>
      </c>
      <c r="B58" s="5"/>
      <c r="C58" s="6"/>
      <c r="D58" s="5"/>
      <c r="E58" s="6"/>
      <c r="F58" s="6"/>
      <c r="G58" s="6"/>
      <c r="H58" s="6"/>
      <c r="I58" s="591"/>
      <c r="J58" s="595">
        <f t="shared" si="2"/>
        <v>0</v>
      </c>
      <c r="K58" s="595">
        <f t="shared" si="3"/>
        <v>0</v>
      </c>
      <c r="L58" s="594"/>
      <c r="M58" s="594"/>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row>
    <row r="59" spans="1:39" x14ac:dyDescent="0.25">
      <c r="D59" s="170"/>
      <c r="H59" s="170"/>
      <c r="I59" s="591"/>
      <c r="J59" s="595">
        <f t="shared" si="2"/>
        <v>0</v>
      </c>
      <c r="K59" s="595">
        <f t="shared" si="3"/>
        <v>0</v>
      </c>
      <c r="L59" s="594"/>
      <c r="M59" s="594"/>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row>
    <row r="60" spans="1:39" s="176" customFormat="1" ht="18.75" x14ac:dyDescent="0.2">
      <c r="A60" s="330" t="s">
        <v>12</v>
      </c>
      <c r="B60" s="331"/>
      <c r="C60" s="331"/>
      <c r="D60" s="331"/>
      <c r="E60" s="331"/>
      <c r="F60" s="331"/>
      <c r="G60" s="331"/>
      <c r="H60" s="338"/>
      <c r="I60" s="591"/>
      <c r="J60" s="591" t="s">
        <v>40</v>
      </c>
      <c r="K60" s="591" t="s">
        <v>41</v>
      </c>
      <c r="L60" s="591" t="s">
        <v>42</v>
      </c>
      <c r="M60" s="591" t="s">
        <v>340</v>
      </c>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265"/>
    </row>
    <row r="61" spans="1:39" ht="32.25" customHeight="1" x14ac:dyDescent="0.25">
      <c r="A61" s="332" t="s">
        <v>13</v>
      </c>
      <c r="B61" s="333"/>
      <c r="C61" s="332" t="s">
        <v>345</v>
      </c>
      <c r="D61" s="333"/>
      <c r="E61" s="332" t="s">
        <v>324</v>
      </c>
      <c r="F61" s="333"/>
      <c r="G61" s="332" t="s">
        <v>325</v>
      </c>
      <c r="H61" s="333"/>
      <c r="I61" s="591"/>
      <c r="J61" s="591" t="s">
        <v>55</v>
      </c>
      <c r="K61" s="591" t="s">
        <v>56</v>
      </c>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row>
    <row r="62" spans="1:39" ht="16.5" x14ac:dyDescent="0.3">
      <c r="A62" s="455" t="s">
        <v>311</v>
      </c>
      <c r="B62" s="456"/>
      <c r="C62" s="457">
        <v>4.1666666666666664E-2</v>
      </c>
      <c r="D62" s="458"/>
      <c r="E62" s="343">
        <v>41</v>
      </c>
      <c r="F62" s="344"/>
      <c r="G62" s="587">
        <v>7</v>
      </c>
      <c r="H62" s="588"/>
      <c r="I62" s="591"/>
      <c r="J62" s="591"/>
      <c r="K62" s="603" t="s">
        <v>116</v>
      </c>
      <c r="L62" s="603"/>
      <c r="M62" s="604" t="s">
        <v>301</v>
      </c>
      <c r="N62" s="604" t="s">
        <v>302</v>
      </c>
      <c r="O62" s="605" t="s">
        <v>117</v>
      </c>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row>
    <row r="63" spans="1:39" ht="16.5" x14ac:dyDescent="0.3">
      <c r="A63" s="363"/>
      <c r="B63" s="364"/>
      <c r="C63" s="447"/>
      <c r="D63" s="448"/>
      <c r="E63" s="449"/>
      <c r="F63" s="450"/>
      <c r="G63" s="451"/>
      <c r="H63" s="452"/>
      <c r="I63" s="591"/>
      <c r="J63" s="591" t="s">
        <v>118</v>
      </c>
      <c r="K63" s="604">
        <f>C99*E99*52</f>
        <v>0</v>
      </c>
      <c r="L63" s="606" t="str">
        <f>IF(E100=0,"0",(E100*C100*52))</f>
        <v>0</v>
      </c>
      <c r="M63" s="607">
        <f>($K$71/$N$71)*MAX(E99,E100)*52</f>
        <v>0</v>
      </c>
      <c r="N63" s="607">
        <f>($L$71/$N$71)*MAX(E99,E100)*52</f>
        <v>0</v>
      </c>
      <c r="O63" s="608">
        <f>IF(L63=" ",K63,(K63+L63))</f>
        <v>0</v>
      </c>
      <c r="P63" s="591"/>
      <c r="Q63" s="609"/>
      <c r="R63" s="609"/>
      <c r="S63" s="591"/>
      <c r="T63" s="591"/>
      <c r="U63" s="591"/>
      <c r="V63" s="591"/>
      <c r="W63" s="591"/>
      <c r="X63" s="591"/>
      <c r="Y63" s="591"/>
      <c r="Z63" s="591"/>
      <c r="AA63" s="591"/>
      <c r="AB63" s="591"/>
      <c r="AC63" s="591"/>
      <c r="AD63" s="591"/>
      <c r="AE63" s="591"/>
      <c r="AF63" s="591"/>
      <c r="AG63" s="591"/>
      <c r="AH63" s="591"/>
      <c r="AI63" s="591"/>
      <c r="AJ63" s="591"/>
      <c r="AK63" s="591"/>
      <c r="AL63" s="591"/>
    </row>
    <row r="64" spans="1:39" ht="16.5" x14ac:dyDescent="0.3">
      <c r="A64" s="363"/>
      <c r="B64" s="364"/>
      <c r="C64" s="473"/>
      <c r="D64" s="474"/>
      <c r="E64" s="405"/>
      <c r="F64" s="406"/>
      <c r="G64" s="403"/>
      <c r="H64" s="404"/>
      <c r="I64" s="591"/>
      <c r="J64" s="591" t="s">
        <v>119</v>
      </c>
      <c r="K64" s="604">
        <f>E105*C105*52</f>
        <v>0</v>
      </c>
      <c r="L64" s="606" t="str">
        <f>IF(E106=0,"0",(E106*C106*52))</f>
        <v>0</v>
      </c>
      <c r="M64" s="607">
        <f>($K$72/$N$72)*MAX(E105,E106)*52</f>
        <v>0</v>
      </c>
      <c r="N64" s="607">
        <f>($L$72/$N$72)*MAX(E105,E106)*52</f>
        <v>0</v>
      </c>
      <c r="O64" s="608">
        <f>IF(L64=" ",K64,(K64+L64))</f>
        <v>0</v>
      </c>
      <c r="P64" s="610" t="s">
        <v>120</v>
      </c>
      <c r="Q64" s="610"/>
      <c r="R64" s="610"/>
      <c r="S64" s="610"/>
      <c r="T64" s="591"/>
      <c r="U64" s="591"/>
      <c r="V64" s="591"/>
      <c r="W64" s="591"/>
      <c r="X64" s="591"/>
      <c r="Y64" s="591"/>
      <c r="Z64" s="591"/>
      <c r="AA64" s="591"/>
      <c r="AB64" s="591"/>
      <c r="AC64" s="591"/>
      <c r="AD64" s="591"/>
      <c r="AE64" s="591"/>
      <c r="AF64" s="591"/>
      <c r="AG64" s="591"/>
      <c r="AH64" s="591"/>
      <c r="AI64" s="591"/>
      <c r="AJ64" s="591"/>
      <c r="AK64" s="591"/>
      <c r="AL64" s="591"/>
    </row>
    <row r="65" spans="1:39" ht="16.5" x14ac:dyDescent="0.3">
      <c r="A65" s="363"/>
      <c r="B65" s="364"/>
      <c r="C65" s="379"/>
      <c r="D65" s="380"/>
      <c r="E65" s="405"/>
      <c r="F65" s="406"/>
      <c r="G65" s="403"/>
      <c r="H65" s="404"/>
      <c r="I65" s="591"/>
      <c r="J65" s="591" t="s">
        <v>121</v>
      </c>
      <c r="K65" s="604">
        <f>E111*C111*52</f>
        <v>0</v>
      </c>
      <c r="L65" s="604" t="str">
        <f>IF(E112=0,"0",(E112*C112*52))</f>
        <v>0</v>
      </c>
      <c r="M65" s="607">
        <f>($K$73/$N$73)*MAX(E111,E112)*52</f>
        <v>0</v>
      </c>
      <c r="N65" s="607">
        <f>($L$73/$N$73)*MAX(E111,E112)*52</f>
        <v>0</v>
      </c>
      <c r="O65" s="608">
        <f>IF(L65=" ",K65,(K65+L65))</f>
        <v>0</v>
      </c>
      <c r="P65" s="610"/>
      <c r="Q65" s="610"/>
      <c r="R65" s="610"/>
      <c r="S65" s="610"/>
      <c r="T65" s="591"/>
      <c r="U65" s="591"/>
      <c r="V65" s="591"/>
      <c r="W65" s="591"/>
      <c r="X65" s="591"/>
      <c r="Y65" s="591"/>
      <c r="Z65" s="593" t="s">
        <v>122</v>
      </c>
      <c r="AA65" s="593" t="s">
        <v>123</v>
      </c>
      <c r="AB65" s="593" t="s">
        <v>124</v>
      </c>
      <c r="AC65" s="593" t="s">
        <v>125</v>
      </c>
      <c r="AD65" s="593" t="s">
        <v>126</v>
      </c>
      <c r="AE65" s="593" t="s">
        <v>127</v>
      </c>
      <c r="AF65" s="593" t="s">
        <v>128</v>
      </c>
      <c r="AG65" s="593" t="s">
        <v>129</v>
      </c>
      <c r="AH65" s="593" t="s">
        <v>130</v>
      </c>
      <c r="AI65" s="593" t="s">
        <v>131</v>
      </c>
      <c r="AJ65" s="593" t="s">
        <v>132</v>
      </c>
      <c r="AK65" s="593" t="s">
        <v>133</v>
      </c>
      <c r="AL65" s="591"/>
    </row>
    <row r="66" spans="1:39" ht="16.5" x14ac:dyDescent="0.3">
      <c r="A66" s="363"/>
      <c r="B66" s="364"/>
      <c r="C66" s="379"/>
      <c r="D66" s="380"/>
      <c r="E66" s="405"/>
      <c r="F66" s="406"/>
      <c r="G66" s="403"/>
      <c r="H66" s="404"/>
      <c r="I66" s="591"/>
      <c r="J66" s="591" t="s">
        <v>134</v>
      </c>
      <c r="K66" s="607">
        <f>C120*365*(IF($E$32="janvier",$J$30,1))*(IF($E$32="fevrier",$K$30,1))*(IF($E$32="mars",$L$30,1))*(IF($E$32="avril",$M$30,1))*(IF($E$32="mai",$N$30,1))*(IF($E$32="juin",$O$30,1))*(IF($E$32="juillet",$P$30,1))*(IF($E$32="août",$Q$30,1))*(IF($E$32="septembre",$R$30,1))*(IF($E$32="octobre",$S$30,1))*(IF($E$32="novembre",$T$30,1))*(IF($E$32="décembre",$U$30,1))</f>
        <v>0</v>
      </c>
      <c r="L66" s="607" t="str">
        <f>IF(C121=0,"0",C121*365*(IF($E$32="janvier",$J$30,1))*(IF($E$32="fevrier",$K$30,1))*(IF($E$32="mars",$L$30,1))*(IF($E$32="avril",$M$30,1))*(IF($E$32="mai",$N$30,1))*(IF($E$32="juin",$O$30,1))*(IF($E$32="juillet",$P$30,1))*(IF($E$32="août",$Q$30,1))*(IF($E$32="septembre",$R$30,1))*(IF($E$32="octobre",$S$30,1))*(IF($E$32="novembre",$T$30,1))*(IF($E$32="décembre",$U$30,1)))</f>
        <v>0</v>
      </c>
      <c r="M66" s="604">
        <f>IF($A$120=$J$60,K75,IF($A$120=K60,K74,IF($A$120=L60,K76,IF($A120=$M$60,#REF!,0)))+IF($A$121=$J$60,K75,IF($A$121=K60,K74,IF($A$121=L60,K76,IF($A$121=$M$60,K79,0)))))</f>
        <v>0</v>
      </c>
      <c r="N66" s="604">
        <f>IF($A$120=$J$60,L75,IF($A$120=K60,L74,IF($A$120=L60,L76,IF($A$120=M60,#REF!,0)))+IF($A$121=$J$60,L75,IF($A$121=K60,L74,IF($A$121=L60,L76,IF($A$121=M60,L79,0)))))</f>
        <v>0</v>
      </c>
      <c r="O66" s="611">
        <f>IF(L66=" ",K66,(K66+L66))</f>
        <v>0</v>
      </c>
      <c r="P66" s="612"/>
      <c r="Q66" s="612"/>
      <c r="R66" s="612"/>
      <c r="S66" s="612"/>
      <c r="T66" s="612"/>
      <c r="U66" s="612"/>
      <c r="V66" s="612"/>
      <c r="W66" s="591"/>
      <c r="X66" s="591"/>
      <c r="Y66" s="591"/>
      <c r="Z66" s="593">
        <v>1.1200000000000001</v>
      </c>
      <c r="AA66" s="593">
        <v>1.1299999999999999</v>
      </c>
      <c r="AB66" s="593">
        <v>1.1000000000000001</v>
      </c>
      <c r="AC66" s="593">
        <v>1.087</v>
      </c>
      <c r="AD66" s="593">
        <v>1.05</v>
      </c>
      <c r="AE66" s="593">
        <v>0.97</v>
      </c>
      <c r="AF66" s="593">
        <v>0.77</v>
      </c>
      <c r="AG66" s="593">
        <v>0.8</v>
      </c>
      <c r="AH66" s="593">
        <v>0.97</v>
      </c>
      <c r="AI66" s="593">
        <v>0.98499999999999999</v>
      </c>
      <c r="AJ66" s="593">
        <v>1.087</v>
      </c>
      <c r="AK66" s="593">
        <v>1.1100000000000001</v>
      </c>
      <c r="AL66" s="591"/>
    </row>
    <row r="67" spans="1:39" ht="16.5" x14ac:dyDescent="0.3">
      <c r="A67" s="363"/>
      <c r="B67" s="364"/>
      <c r="C67" s="379"/>
      <c r="D67" s="380"/>
      <c r="E67" s="405"/>
      <c r="F67" s="406"/>
      <c r="G67" s="403"/>
      <c r="H67" s="404"/>
      <c r="I67" s="591"/>
      <c r="J67" s="591" t="s">
        <v>135</v>
      </c>
      <c r="K67" s="607">
        <f>C135*365*(IF($E$32="janvier",$J$31,1))*(IF($E$32="fevrier",$K$31,1))*(IF($E$32="mars",$L$31,1))*(IF($E$32="avril",$M$31,1))*(IF($E$32="mai",$N$31,1))*(IF($E$32="juin",$O$31,1))*(IF($E$32="juillet",$P$31,1))*(IF($E$32="août",$Q$31,1))*(IF($E$32="septembre",$R$31,1))*(IF($E$32="octobre",$S$31,1))*(IF($E$32="novembre",$T$31,1))*(IF($E$32="décembre",$U$31,1))</f>
        <v>0</v>
      </c>
      <c r="L67" s="607" t="str">
        <f>IF(C136=0,"0",C136*365*(IF($E$32="janvier",$J$31,1))*(IF($E$32="fevrier",$K$31,1))*(IF($E$32="mars",$L$31,1))*(IF($E$32="avril",$M$31,1))*(IF($E$32="mai",$N$31,1))*(IF($E$32="juin",$O$31,1))*(IF($E$32="juillet",$P$31,1))*(IF($E$32="août",$Q$31,1))*(IF($E$32="septembre",$R$31,1))*(IF($E$32="octobre",$S$31,1))*(IF($E$32="novembre",$T$31,1))*(IF($E$32="décembre",$U$31,1)))</f>
        <v>0</v>
      </c>
      <c r="M67" s="604">
        <f>IF($A$135=$J$61,K77,IF($A$135=$K$61,K78,0))+IF($A$136=$J$61,K77,IF($A$136=$K$61,K78,0))</f>
        <v>0</v>
      </c>
      <c r="N67" s="604">
        <f>IF($A$135=$J$61,L77,IF($A$135=$K$61,L78,0))+IF($A$136=$J$61,L77,IF($A$136=$K$61,L78,0))</f>
        <v>0</v>
      </c>
      <c r="O67" s="611">
        <f>IF(L67=" ",K67,(K67+L67))</f>
        <v>0</v>
      </c>
      <c r="P67" s="612"/>
      <c r="Q67" s="612"/>
      <c r="R67" s="612"/>
      <c r="S67" s="612"/>
      <c r="T67" s="612"/>
      <c r="U67" s="612"/>
      <c r="V67" s="612"/>
      <c r="W67" s="591"/>
      <c r="X67" s="591"/>
      <c r="Y67" s="591"/>
      <c r="Z67" s="591"/>
      <c r="AA67" s="591"/>
      <c r="AB67" s="591"/>
      <c r="AC67" s="591"/>
      <c r="AD67" s="591"/>
      <c r="AE67" s="591"/>
      <c r="AF67" s="591"/>
      <c r="AG67" s="591"/>
      <c r="AH67" s="591"/>
      <c r="AI67" s="591"/>
      <c r="AJ67" s="591"/>
      <c r="AK67" s="591"/>
      <c r="AL67" s="591"/>
    </row>
    <row r="68" spans="1:39" ht="16.5" x14ac:dyDescent="0.3">
      <c r="A68" s="363"/>
      <c r="B68" s="364"/>
      <c r="C68" s="453"/>
      <c r="D68" s="454"/>
      <c r="E68" s="399"/>
      <c r="F68" s="400"/>
      <c r="G68" s="401"/>
      <c r="H68" s="402"/>
      <c r="I68" s="591"/>
      <c r="J68" s="591"/>
      <c r="K68" s="613"/>
      <c r="L68" s="613"/>
      <c r="M68" s="593"/>
      <c r="N68" s="593"/>
      <c r="O68" s="614"/>
      <c r="P68" s="612"/>
      <c r="Q68" s="612"/>
      <c r="R68" s="612"/>
      <c r="S68" s="612"/>
      <c r="T68" s="612"/>
      <c r="U68" s="612"/>
      <c r="V68" s="612"/>
      <c r="W68" s="591"/>
      <c r="X68" s="591"/>
      <c r="Y68" s="591"/>
      <c r="Z68" s="591"/>
      <c r="AA68" s="591"/>
      <c r="AB68" s="591"/>
      <c r="AC68" s="591"/>
      <c r="AD68" s="591"/>
      <c r="AE68" s="591"/>
      <c r="AF68" s="591"/>
      <c r="AG68" s="591"/>
      <c r="AH68" s="591"/>
      <c r="AI68" s="591"/>
      <c r="AJ68" s="591"/>
      <c r="AK68" s="591"/>
      <c r="AL68" s="591"/>
    </row>
    <row r="69" spans="1:39" x14ac:dyDescent="0.25">
      <c r="C69" s="174"/>
      <c r="D69" s="174"/>
      <c r="E69" s="174"/>
      <c r="F69" s="174"/>
      <c r="G69" s="174"/>
      <c r="H69" s="174"/>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row>
    <row r="70" spans="1:39" x14ac:dyDescent="0.25">
      <c r="C70" s="174"/>
      <c r="D70" s="174"/>
      <c r="E70" s="174"/>
      <c r="F70" s="174"/>
      <c r="G70" s="174"/>
      <c r="H70" s="174"/>
      <c r="I70" s="591"/>
      <c r="J70" s="615" t="s">
        <v>136</v>
      </c>
      <c r="K70" s="615"/>
      <c r="L70" s="615" t="s">
        <v>137</v>
      </c>
      <c r="M70" s="615"/>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row>
    <row r="71" spans="1:39" x14ac:dyDescent="0.25">
      <c r="C71" s="174"/>
      <c r="D71" s="174"/>
      <c r="E71" s="174"/>
      <c r="F71" s="174"/>
      <c r="G71" s="174"/>
      <c r="H71" s="174"/>
      <c r="I71" s="591"/>
      <c r="J71" s="591" t="s">
        <v>118</v>
      </c>
      <c r="K71" s="616">
        <v>248</v>
      </c>
      <c r="L71" s="616">
        <v>160</v>
      </c>
      <c r="M71" s="591" t="s">
        <v>138</v>
      </c>
      <c r="N71" s="617">
        <v>220</v>
      </c>
      <c r="O71" s="591" t="s">
        <v>139</v>
      </c>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row>
    <row r="72" spans="1:39" x14ac:dyDescent="0.25">
      <c r="D72" s="170"/>
      <c r="I72" s="591"/>
      <c r="J72" s="591" t="s">
        <v>140</v>
      </c>
      <c r="K72" s="616">
        <v>656</v>
      </c>
      <c r="L72" s="616">
        <v>216</v>
      </c>
      <c r="M72" s="591" t="s">
        <v>138</v>
      </c>
      <c r="N72" s="617">
        <v>160</v>
      </c>
      <c r="O72" s="591" t="s">
        <v>139</v>
      </c>
      <c r="P72" s="591"/>
      <c r="Q72" s="591" t="s">
        <v>342</v>
      </c>
      <c r="R72" s="591"/>
      <c r="S72" s="591"/>
      <c r="T72" s="591"/>
      <c r="U72" s="591"/>
      <c r="V72" s="591"/>
      <c r="W72" s="591"/>
      <c r="X72" s="591"/>
      <c r="Y72" s="591"/>
      <c r="Z72" s="591"/>
      <c r="AA72" s="591"/>
      <c r="AB72" s="591"/>
      <c r="AC72" s="591"/>
      <c r="AD72" s="591"/>
      <c r="AE72" s="591"/>
      <c r="AF72" s="591"/>
      <c r="AG72" s="591"/>
      <c r="AH72" s="591"/>
      <c r="AI72" s="591"/>
      <c r="AJ72" s="591"/>
      <c r="AK72" s="591"/>
      <c r="AL72" s="591"/>
    </row>
    <row r="73" spans="1:39" s="176" customFormat="1" ht="18.75" x14ac:dyDescent="0.2">
      <c r="A73" s="330" t="s">
        <v>19</v>
      </c>
      <c r="B73" s="331"/>
      <c r="C73" s="331"/>
      <c r="D73" s="331"/>
      <c r="E73" s="331"/>
      <c r="F73" s="331"/>
      <c r="G73" s="331"/>
      <c r="H73" s="338"/>
      <c r="I73" s="591"/>
      <c r="J73" s="591" t="s">
        <v>141</v>
      </c>
      <c r="K73" s="616">
        <v>327</v>
      </c>
      <c r="L73" s="616">
        <v>227</v>
      </c>
      <c r="M73" s="591" t="s">
        <v>138</v>
      </c>
      <c r="N73" s="617">
        <v>280</v>
      </c>
      <c r="O73" s="591" t="s">
        <v>139</v>
      </c>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265"/>
    </row>
    <row r="74" spans="1:39" ht="32.25" customHeight="1" x14ac:dyDescent="0.25">
      <c r="A74" s="177" t="s">
        <v>20</v>
      </c>
      <c r="B74" s="178"/>
      <c r="C74" s="332" t="s">
        <v>345</v>
      </c>
      <c r="D74" s="333"/>
      <c r="E74" s="332" t="s">
        <v>324</v>
      </c>
      <c r="F74" s="333"/>
      <c r="G74" s="332" t="s">
        <v>325</v>
      </c>
      <c r="H74" s="333"/>
      <c r="I74" s="591"/>
      <c r="J74" s="594" t="s">
        <v>41</v>
      </c>
      <c r="K74" s="618">
        <v>168</v>
      </c>
      <c r="L74" s="618">
        <v>88</v>
      </c>
      <c r="M74" s="591"/>
      <c r="N74" s="619" t="s">
        <v>142</v>
      </c>
      <c r="O74" s="619"/>
      <c r="P74" s="619"/>
      <c r="Q74" s="619"/>
      <c r="R74" s="619"/>
      <c r="S74" s="619"/>
      <c r="T74" s="619"/>
      <c r="U74" s="591"/>
      <c r="V74" s="591"/>
      <c r="W74" s="591"/>
      <c r="X74" s="591"/>
      <c r="Y74" s="591"/>
      <c r="Z74" s="591"/>
      <c r="AA74" s="591"/>
      <c r="AB74" s="591"/>
      <c r="AC74" s="591"/>
      <c r="AD74" s="591"/>
      <c r="AE74" s="591"/>
      <c r="AF74" s="591"/>
      <c r="AG74" s="591"/>
      <c r="AH74" s="591"/>
      <c r="AI74" s="591"/>
      <c r="AJ74" s="591"/>
      <c r="AK74" s="591"/>
      <c r="AL74" s="591"/>
    </row>
    <row r="75" spans="1:39" ht="15.75" x14ac:dyDescent="0.25">
      <c r="A75" s="455" t="s">
        <v>312</v>
      </c>
      <c r="B75" s="456"/>
      <c r="C75" s="457">
        <v>0.99930555555555556</v>
      </c>
      <c r="D75" s="458"/>
      <c r="E75" s="459">
        <v>5</v>
      </c>
      <c r="F75" s="460"/>
      <c r="G75" s="585">
        <v>0</v>
      </c>
      <c r="H75" s="586"/>
      <c r="I75" s="591"/>
      <c r="J75" s="591" t="s">
        <v>40</v>
      </c>
      <c r="K75" s="616">
        <v>301</v>
      </c>
      <c r="L75" s="616">
        <v>136</v>
      </c>
      <c r="M75" s="591"/>
      <c r="N75" s="619"/>
      <c r="O75" s="619"/>
      <c r="P75" s="619"/>
      <c r="Q75" s="619"/>
      <c r="R75" s="619"/>
      <c r="S75" s="619"/>
      <c r="T75" s="619"/>
      <c r="U75" s="591"/>
      <c r="V75" s="591"/>
      <c r="W75" s="591"/>
      <c r="X75" s="591"/>
      <c r="Y75" s="591"/>
      <c r="Z75" s="591"/>
      <c r="AA75" s="591"/>
      <c r="AB75" s="591"/>
      <c r="AC75" s="591"/>
      <c r="AD75" s="591"/>
      <c r="AE75" s="591"/>
      <c r="AF75" s="591"/>
      <c r="AG75" s="591"/>
      <c r="AH75" s="591"/>
      <c r="AI75" s="591"/>
      <c r="AJ75" s="591"/>
      <c r="AK75" s="591"/>
      <c r="AL75" s="591"/>
    </row>
    <row r="76" spans="1:39" ht="15.75" x14ac:dyDescent="0.25">
      <c r="A76" s="363"/>
      <c r="B76" s="364"/>
      <c r="C76" s="409"/>
      <c r="D76" s="410"/>
      <c r="E76" s="443"/>
      <c r="F76" s="444"/>
      <c r="G76" s="445"/>
      <c r="H76" s="446"/>
      <c r="I76" s="591"/>
      <c r="J76" s="591" t="s">
        <v>42</v>
      </c>
      <c r="K76" s="616">
        <v>396</v>
      </c>
      <c r="L76" s="616">
        <v>161</v>
      </c>
      <c r="M76" s="591"/>
      <c r="N76" s="591" t="s">
        <v>143</v>
      </c>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row>
    <row r="77" spans="1:39" ht="15.75" x14ac:dyDescent="0.25">
      <c r="A77" s="363"/>
      <c r="B77" s="364"/>
      <c r="C77" s="379"/>
      <c r="D77" s="380"/>
      <c r="E77" s="405"/>
      <c r="F77" s="406"/>
      <c r="G77" s="403"/>
      <c r="H77" s="404"/>
      <c r="I77" s="591"/>
      <c r="J77" s="591" t="s">
        <v>144</v>
      </c>
      <c r="K77" s="616">
        <v>330</v>
      </c>
      <c r="L77" s="616">
        <v>191</v>
      </c>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row>
    <row r="78" spans="1:39" ht="15.75" x14ac:dyDescent="0.25">
      <c r="A78" s="363"/>
      <c r="B78" s="364"/>
      <c r="C78" s="379"/>
      <c r="D78" s="380"/>
      <c r="E78" s="405"/>
      <c r="F78" s="406"/>
      <c r="G78" s="403"/>
      <c r="H78" s="404"/>
      <c r="I78" s="591"/>
      <c r="J78" s="591" t="s">
        <v>145</v>
      </c>
      <c r="K78" s="616">
        <v>339</v>
      </c>
      <c r="L78" s="616">
        <v>162</v>
      </c>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row>
    <row r="79" spans="1:39" ht="15.75" x14ac:dyDescent="0.25">
      <c r="A79" s="363"/>
      <c r="B79" s="364"/>
      <c r="C79" s="379"/>
      <c r="D79" s="380"/>
      <c r="E79" s="405"/>
      <c r="F79" s="406"/>
      <c r="G79" s="403"/>
      <c r="H79" s="404"/>
      <c r="I79" s="591"/>
      <c r="J79" s="591" t="s">
        <v>340</v>
      </c>
      <c r="K79" s="616">
        <v>500</v>
      </c>
      <c r="L79" s="616">
        <v>370</v>
      </c>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row>
    <row r="80" spans="1:39" ht="15.75" x14ac:dyDescent="0.25">
      <c r="A80" s="363"/>
      <c r="B80" s="364"/>
      <c r="C80" s="379"/>
      <c r="D80" s="380"/>
      <c r="E80" s="405"/>
      <c r="F80" s="406"/>
      <c r="G80" s="403"/>
      <c r="H80" s="404"/>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row>
    <row r="81" spans="1:38" ht="16.5" x14ac:dyDescent="0.3">
      <c r="A81" s="363"/>
      <c r="B81" s="364"/>
      <c r="C81" s="379"/>
      <c r="D81" s="380"/>
      <c r="E81" s="405"/>
      <c r="F81" s="406"/>
      <c r="G81" s="403"/>
      <c r="H81" s="404"/>
      <c r="I81" s="591"/>
      <c r="J81" s="593"/>
      <c r="K81" s="620"/>
      <c r="L81" s="593"/>
      <c r="M81" s="593"/>
      <c r="N81" s="621" t="s">
        <v>354</v>
      </c>
      <c r="O81" s="591">
        <v>80</v>
      </c>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row>
    <row r="82" spans="1:38" ht="15.75" x14ac:dyDescent="0.25">
      <c r="A82" s="363"/>
      <c r="B82" s="364"/>
      <c r="C82" s="379"/>
      <c r="D82" s="380"/>
      <c r="E82" s="405"/>
      <c r="F82" s="406"/>
      <c r="G82" s="403"/>
      <c r="H82" s="404"/>
      <c r="I82" s="591"/>
      <c r="J82" s="591"/>
      <c r="K82" s="591"/>
      <c r="L82" s="591"/>
      <c r="M82" s="591"/>
      <c r="N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row>
    <row r="83" spans="1:38" ht="15.75" x14ac:dyDescent="0.25">
      <c r="A83" s="363"/>
      <c r="B83" s="364"/>
      <c r="C83" s="447"/>
      <c r="D83" s="448"/>
      <c r="E83" s="449"/>
      <c r="F83" s="450"/>
      <c r="G83" s="403"/>
      <c r="H83" s="404"/>
      <c r="I83" s="591"/>
      <c r="J83" s="591" t="s">
        <v>193</v>
      </c>
      <c r="K83" s="591" t="s">
        <v>192</v>
      </c>
      <c r="L83" s="591" t="s">
        <v>194</v>
      </c>
      <c r="M83" s="591" t="s">
        <v>18</v>
      </c>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row>
    <row r="84" spans="1:38" ht="15.75" x14ac:dyDescent="0.25">
      <c r="A84" s="363"/>
      <c r="B84" s="364"/>
      <c r="C84" s="379"/>
      <c r="D84" s="380"/>
      <c r="E84" s="405"/>
      <c r="F84" s="406"/>
      <c r="G84" s="403"/>
      <c r="H84" s="404"/>
      <c r="I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row>
    <row r="85" spans="1:38" ht="15.75" x14ac:dyDescent="0.25">
      <c r="A85" s="363"/>
      <c r="B85" s="364"/>
      <c r="C85" s="373"/>
      <c r="D85" s="374"/>
      <c r="E85" s="393"/>
      <c r="F85" s="394"/>
      <c r="G85" s="395"/>
      <c r="H85" s="396"/>
      <c r="I85" s="591"/>
      <c r="J85" s="591" t="s">
        <v>146</v>
      </c>
      <c r="K85" s="591" t="s">
        <v>147</v>
      </c>
      <c r="L85" s="591" t="s">
        <v>148</v>
      </c>
      <c r="M85" s="591" t="s">
        <v>149</v>
      </c>
      <c r="N85" s="591" t="s">
        <v>150</v>
      </c>
      <c r="O85" s="591" t="s">
        <v>151</v>
      </c>
      <c r="P85" s="591" t="s">
        <v>152</v>
      </c>
      <c r="Q85" s="591" t="s">
        <v>153</v>
      </c>
      <c r="R85" s="591" t="s">
        <v>154</v>
      </c>
      <c r="S85" s="591" t="s">
        <v>155</v>
      </c>
      <c r="T85" s="591"/>
      <c r="U85" s="591"/>
      <c r="V85" s="591"/>
      <c r="W85" s="591"/>
      <c r="X85" s="591"/>
      <c r="Y85" s="591"/>
      <c r="Z85" s="591"/>
      <c r="AA85" s="591"/>
      <c r="AB85" s="591"/>
      <c r="AC85" s="591"/>
      <c r="AD85" s="591"/>
      <c r="AE85" s="591"/>
      <c r="AF85" s="591"/>
      <c r="AG85" s="591"/>
      <c r="AH85" s="591"/>
      <c r="AI85" s="591"/>
      <c r="AJ85" s="591"/>
      <c r="AK85" s="591"/>
      <c r="AL85" s="591"/>
    </row>
    <row r="86" spans="1:38" ht="15.75" x14ac:dyDescent="0.25">
      <c r="A86" s="363"/>
      <c r="B86" s="364"/>
      <c r="C86" s="379"/>
      <c r="D86" s="380"/>
      <c r="E86" s="393"/>
      <c r="F86" s="394"/>
      <c r="G86" s="395"/>
      <c r="H86" s="396"/>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row>
    <row r="87" spans="1:38" ht="15.75" x14ac:dyDescent="0.25">
      <c r="A87" s="363"/>
      <c r="B87" s="364"/>
      <c r="C87" s="379"/>
      <c r="D87" s="380"/>
      <c r="E87" s="393"/>
      <c r="F87" s="394"/>
      <c r="G87" s="395"/>
      <c r="H87" s="396"/>
      <c r="I87" s="591"/>
      <c r="J87" s="591" t="s">
        <v>156</v>
      </c>
      <c r="K87" s="591" t="s">
        <v>157</v>
      </c>
      <c r="L87" s="591" t="s">
        <v>158</v>
      </c>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row>
    <row r="88" spans="1:38" ht="15.75" x14ac:dyDescent="0.25">
      <c r="A88" s="363"/>
      <c r="B88" s="364"/>
      <c r="C88" s="379"/>
      <c r="D88" s="380"/>
      <c r="E88" s="393"/>
      <c r="F88" s="394"/>
      <c r="G88" s="395"/>
      <c r="H88" s="396"/>
      <c r="I88" s="591"/>
      <c r="J88" s="591">
        <f>IF(C153="Incandescence",12,IF(C153="Halogène",15,IF(C153="Basse consommation",50,IF(C153="Led",$O$81,0))))</f>
        <v>0</v>
      </c>
      <c r="K88" s="622">
        <f>F153*E153/1000*365*24</f>
        <v>0</v>
      </c>
      <c r="L88" s="591">
        <f>K88*J88/$O$81</f>
        <v>0</v>
      </c>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row>
    <row r="89" spans="1:38" ht="15.75" x14ac:dyDescent="0.25">
      <c r="A89" s="363"/>
      <c r="B89" s="364"/>
      <c r="C89" s="379"/>
      <c r="D89" s="380"/>
      <c r="E89" s="393"/>
      <c r="F89" s="394"/>
      <c r="G89" s="395"/>
      <c r="H89" s="396"/>
      <c r="I89" s="591"/>
      <c r="J89" s="591">
        <f t="shared" ref="J89:J107" si="4">IF(C154="Incandescence",12,IF(C154="Halogène",15,IF(C154="Basse consommation",50,IF(C154="Led",$O$81,0))))</f>
        <v>0</v>
      </c>
      <c r="K89" s="622">
        <f>F154*E154/1000*365*24</f>
        <v>0</v>
      </c>
      <c r="L89" s="591">
        <f t="shared" ref="L89:L107" si="5">K89*J89/$O$81</f>
        <v>0</v>
      </c>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row>
    <row r="90" spans="1:38" ht="15.75" x14ac:dyDescent="0.25">
      <c r="A90" s="363"/>
      <c r="B90" s="364"/>
      <c r="C90" s="397"/>
      <c r="D90" s="398"/>
      <c r="E90" s="393"/>
      <c r="F90" s="394"/>
      <c r="G90" s="395"/>
      <c r="H90" s="396"/>
      <c r="I90" s="591"/>
      <c r="J90" s="591">
        <f t="shared" si="4"/>
        <v>0</v>
      </c>
      <c r="K90" s="622">
        <f t="shared" ref="K90:K107" si="6">F155*E155/1000*365*24</f>
        <v>0</v>
      </c>
      <c r="L90" s="591">
        <f t="shared" si="5"/>
        <v>0</v>
      </c>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row>
    <row r="91" spans="1:38" ht="15.75" x14ac:dyDescent="0.25">
      <c r="A91" s="363"/>
      <c r="B91" s="364"/>
      <c r="C91" s="365"/>
      <c r="D91" s="366"/>
      <c r="E91" s="367"/>
      <c r="F91" s="368"/>
      <c r="G91" s="369"/>
      <c r="H91" s="370"/>
      <c r="I91" s="591"/>
      <c r="J91" s="591">
        <f t="shared" si="4"/>
        <v>0</v>
      </c>
      <c r="K91" s="622">
        <f t="shared" si="6"/>
        <v>0</v>
      </c>
      <c r="L91" s="591">
        <f t="shared" si="5"/>
        <v>0</v>
      </c>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row>
    <row r="92" spans="1:38" x14ac:dyDescent="0.25">
      <c r="I92" s="591"/>
      <c r="J92" s="591">
        <f t="shared" si="4"/>
        <v>0</v>
      </c>
      <c r="K92" s="622">
        <f t="shared" si="6"/>
        <v>0</v>
      </c>
      <c r="L92" s="591">
        <f t="shared" si="5"/>
        <v>0</v>
      </c>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row>
    <row r="93" spans="1:38" x14ac:dyDescent="0.25">
      <c r="D93" s="174"/>
      <c r="E93" s="174"/>
      <c r="F93" s="174"/>
      <c r="G93" s="174"/>
      <c r="H93" s="174"/>
      <c r="I93" s="591"/>
      <c r="J93" s="591">
        <f t="shared" si="4"/>
        <v>0</v>
      </c>
      <c r="K93" s="622">
        <f t="shared" si="6"/>
        <v>0</v>
      </c>
      <c r="L93" s="591">
        <f t="shared" si="5"/>
        <v>0</v>
      </c>
      <c r="M93" s="623"/>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row>
    <row r="94" spans="1:38" ht="19.5" x14ac:dyDescent="0.25">
      <c r="C94" s="174"/>
      <c r="D94" s="5"/>
      <c r="E94" s="5"/>
      <c r="F94" s="174"/>
      <c r="G94" s="174"/>
      <c r="H94" s="174"/>
      <c r="I94" s="591"/>
      <c r="J94" s="591">
        <f t="shared" si="4"/>
        <v>0</v>
      </c>
      <c r="K94" s="622">
        <f t="shared" si="6"/>
        <v>0</v>
      </c>
      <c r="L94" s="591">
        <f t="shared" si="5"/>
        <v>0</v>
      </c>
      <c r="M94" s="594"/>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row>
    <row r="95" spans="1:38" x14ac:dyDescent="0.25">
      <c r="D95" s="174"/>
      <c r="I95" s="591"/>
      <c r="J95" s="591">
        <f t="shared" si="4"/>
        <v>0</v>
      </c>
      <c r="K95" s="622">
        <f t="shared" si="6"/>
        <v>0</v>
      </c>
      <c r="L95" s="591">
        <f t="shared" si="5"/>
        <v>0</v>
      </c>
      <c r="M95" s="594"/>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row>
    <row r="96" spans="1:38" ht="18.75" x14ac:dyDescent="0.25">
      <c r="A96" s="330" t="s">
        <v>32</v>
      </c>
      <c r="B96" s="331"/>
      <c r="C96" s="331"/>
      <c r="D96" s="331"/>
      <c r="E96" s="331"/>
      <c r="F96" s="331"/>
      <c r="G96" s="338"/>
      <c r="H96" s="213"/>
      <c r="I96" s="591"/>
      <c r="J96" s="591">
        <f t="shared" si="4"/>
        <v>0</v>
      </c>
      <c r="K96" s="622">
        <f t="shared" si="6"/>
        <v>0</v>
      </c>
      <c r="L96" s="591">
        <f t="shared" si="5"/>
        <v>0</v>
      </c>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row>
    <row r="97" spans="1:38" ht="31.5" x14ac:dyDescent="0.25">
      <c r="A97" s="389" t="s">
        <v>33</v>
      </c>
      <c r="B97" s="390"/>
      <c r="C97" s="332" t="s">
        <v>34</v>
      </c>
      <c r="D97" s="333"/>
      <c r="E97" s="332" t="s">
        <v>326</v>
      </c>
      <c r="F97" s="333"/>
      <c r="G97" s="190" t="s">
        <v>266</v>
      </c>
      <c r="H97" s="194"/>
      <c r="I97" s="591"/>
      <c r="J97" s="591">
        <f t="shared" si="4"/>
        <v>0</v>
      </c>
      <c r="K97" s="622">
        <f t="shared" si="6"/>
        <v>0</v>
      </c>
      <c r="L97" s="591">
        <f t="shared" si="5"/>
        <v>0</v>
      </c>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row>
    <row r="98" spans="1:38" ht="15.75" x14ac:dyDescent="0.25">
      <c r="A98" s="345" t="s">
        <v>313</v>
      </c>
      <c r="B98" s="346"/>
      <c r="C98" s="339">
        <v>0.8</v>
      </c>
      <c r="D98" s="340"/>
      <c r="E98" s="341">
        <v>1</v>
      </c>
      <c r="F98" s="342"/>
      <c r="G98" s="191">
        <v>2004</v>
      </c>
      <c r="H98" s="194"/>
      <c r="I98" s="591"/>
      <c r="J98" s="591">
        <f t="shared" si="4"/>
        <v>0</v>
      </c>
      <c r="K98" s="622">
        <f t="shared" si="6"/>
        <v>0</v>
      </c>
      <c r="L98" s="591">
        <f t="shared" si="5"/>
        <v>0</v>
      </c>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row>
    <row r="99" spans="1:38" x14ac:dyDescent="0.25">
      <c r="A99" s="437"/>
      <c r="B99" s="438"/>
      <c r="C99" s="383"/>
      <c r="D99" s="384"/>
      <c r="E99" s="381"/>
      <c r="F99" s="382"/>
      <c r="G99" s="105"/>
      <c r="H99" s="253"/>
      <c r="I99" s="591"/>
      <c r="J99" s="591">
        <f t="shared" si="4"/>
        <v>0</v>
      </c>
      <c r="K99" s="622">
        <f t="shared" si="6"/>
        <v>0</v>
      </c>
      <c r="L99" s="591">
        <f t="shared" si="5"/>
        <v>0</v>
      </c>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row>
    <row r="100" spans="1:38" x14ac:dyDescent="0.25">
      <c r="A100" s="439"/>
      <c r="B100" s="440"/>
      <c r="C100" s="391"/>
      <c r="D100" s="392"/>
      <c r="E100" s="377"/>
      <c r="F100" s="378"/>
      <c r="G100" s="106"/>
      <c r="H100" s="253"/>
      <c r="I100" s="591"/>
      <c r="J100" s="591">
        <f t="shared" si="4"/>
        <v>0</v>
      </c>
      <c r="K100" s="622">
        <f t="shared" si="6"/>
        <v>0</v>
      </c>
      <c r="L100" s="591">
        <f t="shared" si="5"/>
        <v>0</v>
      </c>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row>
    <row r="101" spans="1:38" x14ac:dyDescent="0.25">
      <c r="H101" s="174"/>
      <c r="I101" s="591"/>
      <c r="J101" s="591">
        <f t="shared" si="4"/>
        <v>0</v>
      </c>
      <c r="K101" s="622">
        <f t="shared" si="6"/>
        <v>0</v>
      </c>
      <c r="L101" s="591">
        <f t="shared" si="5"/>
        <v>0</v>
      </c>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row>
    <row r="102" spans="1:38" ht="18.75" x14ac:dyDescent="0.25">
      <c r="A102" s="330" t="s">
        <v>35</v>
      </c>
      <c r="B102" s="331"/>
      <c r="C102" s="331"/>
      <c r="D102" s="331"/>
      <c r="E102" s="331"/>
      <c r="F102" s="331"/>
      <c r="G102" s="338"/>
      <c r="H102" s="213"/>
      <c r="I102" s="591"/>
      <c r="J102" s="591">
        <f t="shared" si="4"/>
        <v>0</v>
      </c>
      <c r="K102" s="622">
        <f t="shared" si="6"/>
        <v>0</v>
      </c>
      <c r="L102" s="591">
        <f t="shared" si="5"/>
        <v>0</v>
      </c>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row>
    <row r="103" spans="1:38" ht="31.5" x14ac:dyDescent="0.25">
      <c r="A103" s="389" t="s">
        <v>33</v>
      </c>
      <c r="B103" s="390"/>
      <c r="C103" s="332" t="s">
        <v>34</v>
      </c>
      <c r="D103" s="333"/>
      <c r="E103" s="332" t="s">
        <v>326</v>
      </c>
      <c r="F103" s="333"/>
      <c r="G103" s="190" t="s">
        <v>266</v>
      </c>
      <c r="H103" s="194"/>
      <c r="I103" s="591"/>
      <c r="J103" s="591">
        <f t="shared" si="4"/>
        <v>0</v>
      </c>
      <c r="K103" s="622">
        <f>F168*E168/1000*365*24</f>
        <v>0</v>
      </c>
      <c r="L103" s="591">
        <f t="shared" si="5"/>
        <v>0</v>
      </c>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row>
    <row r="104" spans="1:38" ht="15.75" x14ac:dyDescent="0.25">
      <c r="A104" s="345" t="s">
        <v>314</v>
      </c>
      <c r="B104" s="346"/>
      <c r="C104" s="339">
        <v>3</v>
      </c>
      <c r="D104" s="340"/>
      <c r="E104" s="341">
        <v>1</v>
      </c>
      <c r="F104" s="342"/>
      <c r="G104" s="191">
        <v>2000</v>
      </c>
      <c r="H104" s="194"/>
      <c r="I104" s="591"/>
      <c r="J104" s="591">
        <f t="shared" si="4"/>
        <v>0</v>
      </c>
      <c r="K104" s="622">
        <f t="shared" si="6"/>
        <v>0</v>
      </c>
      <c r="L104" s="591">
        <f t="shared" si="5"/>
        <v>0</v>
      </c>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row>
    <row r="105" spans="1:38" x14ac:dyDescent="0.25">
      <c r="A105" s="437"/>
      <c r="B105" s="438"/>
      <c r="C105" s="383"/>
      <c r="D105" s="384"/>
      <c r="E105" s="381"/>
      <c r="F105" s="382"/>
      <c r="G105" s="105"/>
      <c r="H105" s="253"/>
      <c r="I105" s="591"/>
      <c r="J105" s="591">
        <f t="shared" si="4"/>
        <v>0</v>
      </c>
      <c r="K105" s="622">
        <f t="shared" si="6"/>
        <v>0</v>
      </c>
      <c r="L105" s="591">
        <f t="shared" si="5"/>
        <v>0</v>
      </c>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row>
    <row r="106" spans="1:38" x14ac:dyDescent="0.25">
      <c r="A106" s="435"/>
      <c r="B106" s="436"/>
      <c r="C106" s="391"/>
      <c r="D106" s="392"/>
      <c r="E106" s="377"/>
      <c r="F106" s="378"/>
      <c r="G106" s="106"/>
      <c r="H106" s="253"/>
      <c r="I106" s="591"/>
      <c r="J106" s="591">
        <f t="shared" si="4"/>
        <v>0</v>
      </c>
      <c r="K106" s="622">
        <f t="shared" si="6"/>
        <v>0</v>
      </c>
      <c r="L106" s="591">
        <f t="shared" si="5"/>
        <v>0</v>
      </c>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row>
    <row r="107" spans="1:38" x14ac:dyDescent="0.25">
      <c r="H107" s="254"/>
      <c r="I107" s="591"/>
      <c r="J107" s="591">
        <f t="shared" si="4"/>
        <v>0</v>
      </c>
      <c r="K107" s="622">
        <f t="shared" si="6"/>
        <v>0</v>
      </c>
      <c r="L107" s="591">
        <f t="shared" si="5"/>
        <v>0</v>
      </c>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row>
    <row r="108" spans="1:38" ht="18.75" x14ac:dyDescent="0.25">
      <c r="A108" s="330" t="s">
        <v>36</v>
      </c>
      <c r="B108" s="331"/>
      <c r="C108" s="331"/>
      <c r="D108" s="331"/>
      <c r="E108" s="331"/>
      <c r="F108" s="331"/>
      <c r="G108" s="338"/>
      <c r="H108" s="255"/>
      <c r="I108" s="591"/>
      <c r="J108" s="591"/>
      <c r="K108" s="591" t="s">
        <v>159</v>
      </c>
      <c r="L108" s="591" t="s">
        <v>160</v>
      </c>
      <c r="M108" s="591" t="s">
        <v>161</v>
      </c>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row>
    <row r="109" spans="1:38" ht="31.5" x14ac:dyDescent="0.25">
      <c r="A109" s="389" t="s">
        <v>33</v>
      </c>
      <c r="B109" s="390"/>
      <c r="C109" s="332" t="s">
        <v>34</v>
      </c>
      <c r="D109" s="333"/>
      <c r="E109" s="332" t="s">
        <v>326</v>
      </c>
      <c r="F109" s="333"/>
      <c r="G109" s="190" t="s">
        <v>266</v>
      </c>
      <c r="H109" s="194"/>
      <c r="I109" s="624"/>
      <c r="J109" s="591"/>
      <c r="K109" s="591">
        <f>SUM(K88:K107)</f>
        <v>0</v>
      </c>
      <c r="L109" s="625">
        <f>SUM(L88:L107)</f>
        <v>0</v>
      </c>
      <c r="M109" s="625">
        <f>K109-L109</f>
        <v>0</v>
      </c>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row>
    <row r="110" spans="1:38" ht="15.75" x14ac:dyDescent="0.25">
      <c r="A110" s="345" t="s">
        <v>315</v>
      </c>
      <c r="B110" s="346"/>
      <c r="C110" s="339">
        <v>2</v>
      </c>
      <c r="D110" s="340"/>
      <c r="E110" s="341">
        <v>1</v>
      </c>
      <c r="F110" s="342"/>
      <c r="G110" s="191">
        <v>2000</v>
      </c>
      <c r="H110" s="194"/>
      <c r="I110" s="626"/>
      <c r="J110" s="626"/>
      <c r="K110" s="627"/>
      <c r="L110" s="627"/>
      <c r="M110" s="627"/>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row>
    <row r="111" spans="1:38" x14ac:dyDescent="0.25">
      <c r="A111" s="437"/>
      <c r="B111" s="438"/>
      <c r="C111" s="383"/>
      <c r="D111" s="384"/>
      <c r="E111" s="381"/>
      <c r="F111" s="382"/>
      <c r="G111" s="105"/>
      <c r="H111" s="253"/>
      <c r="I111" s="626"/>
      <c r="J111" s="626"/>
      <c r="K111" s="627"/>
      <c r="L111" s="627"/>
      <c r="M111" s="627"/>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row>
    <row r="112" spans="1:38" x14ac:dyDescent="0.25">
      <c r="A112" s="435"/>
      <c r="B112" s="436"/>
      <c r="C112" s="391"/>
      <c r="D112" s="392"/>
      <c r="E112" s="377"/>
      <c r="F112" s="378"/>
      <c r="G112" s="106"/>
      <c r="H112" s="253"/>
      <c r="I112" s="624"/>
      <c r="J112" s="628"/>
      <c r="K112" s="626"/>
      <c r="L112" s="627"/>
      <c r="M112" s="628"/>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row>
    <row r="113" spans="1:38" ht="15.75" x14ac:dyDescent="0.3">
      <c r="I113" s="591"/>
      <c r="J113" s="593" t="s">
        <v>162</v>
      </c>
      <c r="K113" s="593"/>
      <c r="L113" s="627"/>
      <c r="M113" s="628"/>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row>
    <row r="114" spans="1:38" x14ac:dyDescent="0.25">
      <c r="I114" s="591"/>
      <c r="J114" s="603" t="s">
        <v>358</v>
      </c>
      <c r="K114" s="603"/>
      <c r="L114" s="603"/>
      <c r="M114" s="628"/>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row>
    <row r="115" spans="1:38" x14ac:dyDescent="0.25">
      <c r="I115" s="591"/>
      <c r="J115" s="603"/>
      <c r="K115" s="603"/>
      <c r="L115" s="603"/>
      <c r="M115" s="628"/>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row>
    <row r="116" spans="1:38" ht="15.75" x14ac:dyDescent="0.3">
      <c r="I116" s="591"/>
      <c r="J116" s="593" t="s">
        <v>163</v>
      </c>
      <c r="K116" s="629">
        <v>55</v>
      </c>
      <c r="L116" s="593"/>
      <c r="M116" s="627"/>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row>
    <row r="117" spans="1:38" ht="18.75" x14ac:dyDescent="0.3">
      <c r="A117" s="330" t="s">
        <v>339</v>
      </c>
      <c r="B117" s="331"/>
      <c r="C117" s="331"/>
      <c r="D117" s="331"/>
      <c r="E117" s="331"/>
      <c r="F117" s="331"/>
      <c r="G117" s="338"/>
      <c r="H117" s="189"/>
      <c r="I117" s="591"/>
      <c r="J117" s="593" t="s">
        <v>164</v>
      </c>
      <c r="K117" s="629">
        <f>C181</f>
        <v>0</v>
      </c>
      <c r="L117" s="593"/>
      <c r="M117" s="627"/>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row>
    <row r="118" spans="1:38" ht="31.5" x14ac:dyDescent="0.3">
      <c r="A118" s="177" t="s">
        <v>38</v>
      </c>
      <c r="B118" s="178"/>
      <c r="C118" s="332" t="s">
        <v>34</v>
      </c>
      <c r="D118" s="333"/>
      <c r="E118" s="332" t="s">
        <v>39</v>
      </c>
      <c r="F118" s="333"/>
      <c r="G118" s="190" t="s">
        <v>266</v>
      </c>
      <c r="H118" s="194"/>
      <c r="I118" s="591"/>
      <c r="J118" s="593" t="s">
        <v>165</v>
      </c>
      <c r="K118" s="593">
        <v>0.25</v>
      </c>
      <c r="L118" s="593" t="s">
        <v>166</v>
      </c>
      <c r="M118" s="627"/>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row>
    <row r="119" spans="1:38" ht="46.5" customHeight="1" x14ac:dyDescent="0.3">
      <c r="A119" s="421" t="s">
        <v>316</v>
      </c>
      <c r="B119" s="422"/>
      <c r="C119" s="339">
        <v>0.8</v>
      </c>
      <c r="D119" s="340"/>
      <c r="E119" s="351">
        <v>200</v>
      </c>
      <c r="F119" s="352"/>
      <c r="G119" s="191">
        <v>2005</v>
      </c>
      <c r="H119" s="194"/>
      <c r="I119" s="591"/>
      <c r="J119" s="593" t="s">
        <v>167</v>
      </c>
      <c r="K119" s="630">
        <f>C180</f>
        <v>0</v>
      </c>
      <c r="L119" s="593"/>
      <c r="M119" s="627"/>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row>
    <row r="120" spans="1:38" ht="15.75" x14ac:dyDescent="0.3">
      <c r="A120" s="425"/>
      <c r="B120" s="426"/>
      <c r="C120" s="383"/>
      <c r="D120" s="384"/>
      <c r="E120" s="385"/>
      <c r="F120" s="386"/>
      <c r="G120" s="105"/>
      <c r="H120" s="173"/>
      <c r="I120" s="591"/>
      <c r="J120" s="593" t="s">
        <v>168</v>
      </c>
      <c r="K120" s="593">
        <f>K119*K118*(K117-K116)</f>
        <v>0</v>
      </c>
      <c r="L120" s="593" t="s">
        <v>169</v>
      </c>
      <c r="M120" s="627"/>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row>
    <row r="121" spans="1:38" ht="15.75" x14ac:dyDescent="0.3">
      <c r="A121" s="468"/>
      <c r="B121" s="469"/>
      <c r="C121" s="387"/>
      <c r="D121" s="388"/>
      <c r="E121" s="427"/>
      <c r="F121" s="428"/>
      <c r="G121" s="8"/>
      <c r="I121" s="591"/>
      <c r="J121" s="593" t="s">
        <v>168</v>
      </c>
      <c r="K121" s="593">
        <f>K120*365/1000</f>
        <v>0</v>
      </c>
      <c r="L121" s="593" t="s">
        <v>170</v>
      </c>
      <c r="M121" s="627"/>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row>
    <row r="122" spans="1:38" x14ac:dyDescent="0.25">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1"/>
      <c r="AL122" s="591"/>
    </row>
    <row r="123" spans="1:38" x14ac:dyDescent="0.25">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1"/>
      <c r="AL123" s="591"/>
    </row>
    <row r="124" spans="1:38" x14ac:dyDescent="0.25">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1"/>
      <c r="AL124" s="591"/>
    </row>
    <row r="125" spans="1:38" x14ac:dyDescent="0.25">
      <c r="G125" s="200" t="s">
        <v>295</v>
      </c>
      <c r="H125" s="20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1"/>
      <c r="AL125" s="591"/>
    </row>
    <row r="126" spans="1:38" x14ac:dyDescent="0.25">
      <c r="C126" s="199" t="s">
        <v>43</v>
      </c>
      <c r="D126" s="199" t="s">
        <v>44</v>
      </c>
      <c r="G126" s="203" t="s">
        <v>296</v>
      </c>
      <c r="H126" s="204"/>
      <c r="I126" s="591"/>
      <c r="J126" s="591" t="s">
        <v>80</v>
      </c>
      <c r="K126" s="591" t="s">
        <v>81</v>
      </c>
      <c r="L126" s="591" t="s">
        <v>171</v>
      </c>
      <c r="M126" s="591" t="s">
        <v>84</v>
      </c>
      <c r="N126" s="591" t="s">
        <v>83</v>
      </c>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1"/>
      <c r="AL126" s="591"/>
    </row>
    <row r="127" spans="1:38" x14ac:dyDescent="0.25">
      <c r="C127" s="202" t="s">
        <v>45</v>
      </c>
      <c r="D127" s="202" t="s">
        <v>46</v>
      </c>
      <c r="G127" s="205" t="s">
        <v>297</v>
      </c>
      <c r="H127" s="122"/>
      <c r="I127" s="591"/>
      <c r="J127" s="591">
        <v>15</v>
      </c>
      <c r="K127" s="591">
        <v>15</v>
      </c>
      <c r="L127" s="591">
        <v>15</v>
      </c>
      <c r="M127" s="591">
        <v>15</v>
      </c>
      <c r="N127" s="591">
        <v>12</v>
      </c>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row>
    <row r="128" spans="1:38" x14ac:dyDescent="0.25">
      <c r="C128" s="202" t="s">
        <v>47</v>
      </c>
      <c r="D128" s="202" t="s">
        <v>48</v>
      </c>
      <c r="G128" s="207" t="s">
        <v>298</v>
      </c>
      <c r="H128" s="123"/>
      <c r="I128" s="591"/>
      <c r="J128" s="591">
        <v>6.5</v>
      </c>
      <c r="K128" s="591">
        <v>4.5</v>
      </c>
      <c r="L128" s="591">
        <v>2.5</v>
      </c>
      <c r="M128" s="591">
        <v>2.5</v>
      </c>
      <c r="N128" s="591">
        <v>4</v>
      </c>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row>
    <row r="129" spans="1:38" x14ac:dyDescent="0.25">
      <c r="C129" s="202" t="s">
        <v>49</v>
      </c>
      <c r="D129" s="202" t="s">
        <v>50</v>
      </c>
      <c r="G129" s="211" t="s">
        <v>299</v>
      </c>
      <c r="H129" s="124"/>
      <c r="I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row>
    <row r="130" spans="1:38" ht="15.75" x14ac:dyDescent="0.3">
      <c r="C130" s="209" t="s">
        <v>51</v>
      </c>
      <c r="D130" s="210" t="s">
        <v>52</v>
      </c>
      <c r="I130" s="591"/>
      <c r="J130" s="593"/>
      <c r="K130" s="593"/>
      <c r="L130" s="593"/>
      <c r="M130" s="591"/>
      <c r="N130" s="63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row>
    <row r="131" spans="1:38" ht="15.75" x14ac:dyDescent="0.3">
      <c r="I131" s="591"/>
      <c r="J131" s="593" t="s">
        <v>172</v>
      </c>
      <c r="K131" s="593" t="s">
        <v>173</v>
      </c>
      <c r="L131" s="593" t="s">
        <v>174</v>
      </c>
      <c r="M131" s="593" t="s">
        <v>175</v>
      </c>
      <c r="N131" s="593" t="s">
        <v>176</v>
      </c>
      <c r="O131" s="593" t="s">
        <v>177</v>
      </c>
      <c r="P131" s="591"/>
      <c r="Q131" s="591"/>
      <c r="R131" s="591" t="s">
        <v>178</v>
      </c>
      <c r="S131" s="591" t="s">
        <v>179</v>
      </c>
      <c r="T131" s="591" t="s">
        <v>290</v>
      </c>
      <c r="U131" s="591"/>
      <c r="V131" s="591"/>
      <c r="W131" s="591"/>
      <c r="X131" s="591"/>
      <c r="Y131" s="591"/>
      <c r="Z131" s="591"/>
      <c r="AA131" s="591"/>
      <c r="AB131" s="591"/>
      <c r="AC131" s="591"/>
      <c r="AD131" s="591"/>
      <c r="AE131" s="591"/>
      <c r="AF131" s="591"/>
      <c r="AG131" s="591"/>
      <c r="AH131" s="591"/>
      <c r="AI131" s="591"/>
      <c r="AJ131" s="591"/>
      <c r="AK131" s="591"/>
      <c r="AL131" s="591"/>
    </row>
    <row r="132" spans="1:38" ht="18.75" x14ac:dyDescent="0.3">
      <c r="A132" s="330" t="s">
        <v>53</v>
      </c>
      <c r="B132" s="331"/>
      <c r="C132" s="331"/>
      <c r="D132" s="331"/>
      <c r="E132" s="331"/>
      <c r="F132" s="331"/>
      <c r="G132" s="331"/>
      <c r="H132" s="189"/>
      <c r="I132" s="591" t="s">
        <v>181</v>
      </c>
      <c r="J132" s="593"/>
      <c r="K132" s="632">
        <f>52*D204*160/1000</f>
        <v>0</v>
      </c>
      <c r="L132" s="593"/>
      <c r="M132" s="591"/>
      <c r="N132" s="63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row>
    <row r="133" spans="1:38" ht="31.5" x14ac:dyDescent="0.3">
      <c r="A133" s="177" t="s">
        <v>54</v>
      </c>
      <c r="B133" s="178"/>
      <c r="C133" s="332" t="s">
        <v>34</v>
      </c>
      <c r="D133" s="333"/>
      <c r="E133" s="332" t="s">
        <v>39</v>
      </c>
      <c r="F133" s="333"/>
      <c r="G133" s="190" t="s">
        <v>266</v>
      </c>
      <c r="H133" s="194"/>
      <c r="I133" s="622">
        <f t="shared" ref="I133:I139" si="7">B188</f>
        <v>0</v>
      </c>
      <c r="J133" s="633">
        <f t="shared" ref="J133:J139" si="8">365*E188*M133/1000*1440</f>
        <v>0</v>
      </c>
      <c r="K133" s="633">
        <f t="shared" ref="K133:K139" si="9">365*E188*C188/1000*1440</f>
        <v>0</v>
      </c>
      <c r="L133" s="633">
        <f t="shared" ref="L133:L139" si="10">365*E188*O133/1000*1440</f>
        <v>0</v>
      </c>
      <c r="M133" s="591">
        <f t="shared" ref="M133:M139" si="11">IF(B188=$J$126,$J$127,IF(B188=$K$126,$K$127,IF(B188=$L$126,$L$127,IF(B188=$M$126,$M$127,IF(B188=$N$126,$N$127,0)))))</f>
        <v>0</v>
      </c>
      <c r="N133" s="631">
        <f t="shared" ref="N133:N139" si="12">C188</f>
        <v>0</v>
      </c>
      <c r="O133" s="591">
        <f t="shared" ref="O133:O139" si="13">IF(B188=$J$126,$J$128,IF(B188=$K$126,$K$128,IF(B188=$L$126,$L$128,IF(B188=$M$126,$M$128,IF(B188=$N$126,$N$128,0)))))</f>
        <v>0</v>
      </c>
      <c r="P133" s="591"/>
      <c r="Q133" s="591" t="s">
        <v>180</v>
      </c>
      <c r="R133" s="625">
        <f>SUMIF($I$133:$I$139,$N$126,$J$133:$J$139)</f>
        <v>0</v>
      </c>
      <c r="S133" s="625">
        <f>SUMIF($I$133:$I$139,$N$126,$L$133:$L$139)</f>
        <v>0</v>
      </c>
      <c r="T133" s="625">
        <f>SUMIF($I$133:$I$139,$N$126,$K$133:$K$139)</f>
        <v>0</v>
      </c>
      <c r="U133" s="591"/>
      <c r="V133" s="591"/>
      <c r="W133" s="591"/>
      <c r="X133" s="591"/>
      <c r="Y133" s="591"/>
      <c r="Z133" s="591"/>
      <c r="AA133" s="591"/>
      <c r="AB133" s="591"/>
      <c r="AC133" s="591"/>
      <c r="AD133" s="591"/>
      <c r="AE133" s="591"/>
      <c r="AF133" s="591"/>
      <c r="AG133" s="591"/>
      <c r="AH133" s="591"/>
      <c r="AI133" s="591"/>
      <c r="AJ133" s="591"/>
      <c r="AK133" s="591"/>
      <c r="AL133" s="591"/>
    </row>
    <row r="134" spans="1:38" ht="15.75" x14ac:dyDescent="0.3">
      <c r="A134" s="423" t="s">
        <v>317</v>
      </c>
      <c r="B134" s="424"/>
      <c r="C134" s="339">
        <v>2</v>
      </c>
      <c r="D134" s="340"/>
      <c r="E134" s="351">
        <v>200</v>
      </c>
      <c r="F134" s="352"/>
      <c r="G134" s="191">
        <v>2000</v>
      </c>
      <c r="H134" s="194"/>
      <c r="I134" s="622">
        <f t="shared" si="7"/>
        <v>0</v>
      </c>
      <c r="J134" s="633">
        <f t="shared" si="8"/>
        <v>0</v>
      </c>
      <c r="K134" s="633">
        <f t="shared" si="9"/>
        <v>0</v>
      </c>
      <c r="L134" s="633">
        <f t="shared" si="10"/>
        <v>0</v>
      </c>
      <c r="M134" s="591">
        <f t="shared" si="11"/>
        <v>0</v>
      </c>
      <c r="N134" s="631">
        <f t="shared" si="12"/>
        <v>0</v>
      </c>
      <c r="O134" s="591">
        <f t="shared" si="13"/>
        <v>0</v>
      </c>
      <c r="P134" s="591"/>
      <c r="Q134" s="591" t="s">
        <v>181</v>
      </c>
      <c r="R134" s="634" t="s">
        <v>352</v>
      </c>
      <c r="S134" s="634" t="s">
        <v>352</v>
      </c>
      <c r="T134" s="625">
        <f>K132</f>
        <v>0</v>
      </c>
      <c r="U134" s="591"/>
      <c r="V134" s="591"/>
      <c r="W134" s="591"/>
      <c r="X134" s="591"/>
      <c r="Y134" s="591"/>
      <c r="Z134" s="591"/>
      <c r="AA134" s="591"/>
      <c r="AB134" s="591"/>
      <c r="AC134" s="591"/>
      <c r="AD134" s="591"/>
      <c r="AE134" s="591"/>
      <c r="AF134" s="591"/>
      <c r="AG134" s="591"/>
      <c r="AH134" s="591"/>
      <c r="AI134" s="591"/>
      <c r="AJ134" s="591"/>
      <c r="AK134" s="591"/>
      <c r="AL134" s="591"/>
    </row>
    <row r="135" spans="1:38" ht="15.75" x14ac:dyDescent="0.3">
      <c r="A135" s="419"/>
      <c r="B135" s="420"/>
      <c r="C135" s="383"/>
      <c r="D135" s="384"/>
      <c r="E135" s="385"/>
      <c r="F135" s="386"/>
      <c r="G135" s="105"/>
      <c r="H135" s="173"/>
      <c r="I135" s="622">
        <f t="shared" si="7"/>
        <v>0</v>
      </c>
      <c r="J135" s="633">
        <f t="shared" si="8"/>
        <v>0</v>
      </c>
      <c r="K135" s="633">
        <f t="shared" si="9"/>
        <v>0</v>
      </c>
      <c r="L135" s="633">
        <f t="shared" si="10"/>
        <v>0</v>
      </c>
      <c r="M135" s="591">
        <f t="shared" si="11"/>
        <v>0</v>
      </c>
      <c r="N135" s="631">
        <f t="shared" si="12"/>
        <v>0</v>
      </c>
      <c r="O135" s="591">
        <f t="shared" si="13"/>
        <v>0</v>
      </c>
      <c r="P135" s="591"/>
      <c r="Q135" s="591" t="s">
        <v>80</v>
      </c>
      <c r="R135" s="625">
        <f>SUMIF($I$133:$I$139,$J$126,$J$133:$J$139)</f>
        <v>0</v>
      </c>
      <c r="S135" s="625">
        <f>SUMIF($I$133:$I$139,$J$126,$L$133:$L$139)</f>
        <v>0</v>
      </c>
      <c r="T135" s="625">
        <f>SUMIF($I$133:$I$139,$J$126,$K$133:$K$139)</f>
        <v>0</v>
      </c>
      <c r="U135" s="591"/>
      <c r="V135" s="591"/>
      <c r="W135" s="591"/>
      <c r="X135" s="591"/>
      <c r="Y135" s="591"/>
      <c r="Z135" s="591"/>
      <c r="AA135" s="591"/>
      <c r="AB135" s="591"/>
      <c r="AC135" s="591"/>
      <c r="AD135" s="591"/>
      <c r="AE135" s="591"/>
      <c r="AF135" s="591"/>
      <c r="AG135" s="591"/>
      <c r="AH135" s="591"/>
      <c r="AI135" s="591"/>
      <c r="AJ135" s="591"/>
      <c r="AK135" s="591"/>
      <c r="AL135" s="591"/>
    </row>
    <row r="136" spans="1:38" ht="16.5" customHeight="1" x14ac:dyDescent="0.3">
      <c r="A136" s="419"/>
      <c r="B136" s="420"/>
      <c r="C136" s="387"/>
      <c r="D136" s="388"/>
      <c r="E136" s="427"/>
      <c r="F136" s="428"/>
      <c r="G136" s="8"/>
      <c r="I136" s="622">
        <f t="shared" si="7"/>
        <v>0</v>
      </c>
      <c r="J136" s="633">
        <f t="shared" si="8"/>
        <v>0</v>
      </c>
      <c r="K136" s="633">
        <f t="shared" si="9"/>
        <v>0</v>
      </c>
      <c r="L136" s="633">
        <f t="shared" si="10"/>
        <v>0</v>
      </c>
      <c r="M136" s="591">
        <f t="shared" si="11"/>
        <v>0</v>
      </c>
      <c r="N136" s="631">
        <f t="shared" si="12"/>
        <v>0</v>
      </c>
      <c r="O136" s="591">
        <f t="shared" si="13"/>
        <v>0</v>
      </c>
      <c r="P136" s="591"/>
      <c r="Q136" s="591" t="s">
        <v>81</v>
      </c>
      <c r="R136" s="625">
        <f>SUMIF($I$133:$I$139,$K$126,$J$133:$J$139)</f>
        <v>0</v>
      </c>
      <c r="S136" s="625">
        <f>SUMIF($I$133:$I$139,$K$126,$L$133:$L$139)</f>
        <v>0</v>
      </c>
      <c r="T136" s="625">
        <f>SUMIF($I$133:$I$139,$K$126,$K$133:$K$139)</f>
        <v>0</v>
      </c>
      <c r="U136" s="591"/>
      <c r="V136" s="591"/>
      <c r="W136" s="591"/>
      <c r="X136" s="591"/>
      <c r="Y136" s="591"/>
      <c r="Z136" s="591"/>
      <c r="AA136" s="591"/>
      <c r="AB136" s="591"/>
      <c r="AC136" s="591"/>
      <c r="AD136" s="591"/>
      <c r="AE136" s="591"/>
      <c r="AF136" s="591"/>
      <c r="AG136" s="591"/>
      <c r="AH136" s="591"/>
      <c r="AI136" s="591"/>
      <c r="AJ136" s="591"/>
      <c r="AK136" s="591"/>
      <c r="AL136" s="591"/>
    </row>
    <row r="137" spans="1:38" ht="15.75" x14ac:dyDescent="0.3">
      <c r="I137" s="622">
        <f t="shared" si="7"/>
        <v>0</v>
      </c>
      <c r="J137" s="633">
        <f t="shared" si="8"/>
        <v>0</v>
      </c>
      <c r="K137" s="633">
        <f t="shared" si="9"/>
        <v>0</v>
      </c>
      <c r="L137" s="633">
        <f t="shared" si="10"/>
        <v>0</v>
      </c>
      <c r="M137" s="591">
        <f t="shared" si="11"/>
        <v>0</v>
      </c>
      <c r="N137" s="631">
        <f t="shared" si="12"/>
        <v>0</v>
      </c>
      <c r="O137" s="591">
        <f t="shared" si="13"/>
        <v>0</v>
      </c>
      <c r="P137" s="591"/>
      <c r="Q137" s="591" t="s">
        <v>171</v>
      </c>
      <c r="R137" s="625">
        <f>SUMIF($I$133:$I$139,$L$126,$J$133:$J$139)</f>
        <v>0</v>
      </c>
      <c r="S137" s="625">
        <f>SUMIF($I$133:$I$139,$L$126,$L$133:$L$139)</f>
        <v>0</v>
      </c>
      <c r="T137" s="625">
        <f>SUMIF($I$133:$I$139,$L$126,$K$133:$K$139)</f>
        <v>0</v>
      </c>
      <c r="U137" s="591"/>
      <c r="V137" s="591"/>
      <c r="W137" s="591"/>
      <c r="X137" s="591"/>
      <c r="Y137" s="591"/>
      <c r="Z137" s="591"/>
      <c r="AA137" s="591"/>
      <c r="AB137" s="591"/>
      <c r="AC137" s="591"/>
      <c r="AD137" s="591"/>
      <c r="AE137" s="591"/>
      <c r="AF137" s="591"/>
      <c r="AG137" s="591"/>
      <c r="AH137" s="591"/>
      <c r="AI137" s="591"/>
      <c r="AJ137" s="591"/>
      <c r="AK137" s="591"/>
      <c r="AL137" s="591"/>
    </row>
    <row r="138" spans="1:38" ht="15.75" x14ac:dyDescent="0.3">
      <c r="B138" s="215" t="s">
        <v>304</v>
      </c>
      <c r="C138" s="216"/>
      <c r="D138" s="216"/>
      <c r="E138" s="138"/>
      <c r="I138" s="622">
        <f t="shared" si="7"/>
        <v>0</v>
      </c>
      <c r="J138" s="633">
        <f t="shared" si="8"/>
        <v>0</v>
      </c>
      <c r="K138" s="633">
        <f t="shared" si="9"/>
        <v>0</v>
      </c>
      <c r="L138" s="633">
        <f t="shared" si="10"/>
        <v>0</v>
      </c>
      <c r="M138" s="591">
        <f t="shared" si="11"/>
        <v>0</v>
      </c>
      <c r="N138" s="631">
        <f t="shared" si="12"/>
        <v>0</v>
      </c>
      <c r="O138" s="591">
        <f t="shared" si="13"/>
        <v>0</v>
      </c>
      <c r="P138" s="591"/>
      <c r="Q138" s="591" t="s">
        <v>84</v>
      </c>
      <c r="R138" s="625">
        <f>SUMIF($I$133:$I$139,$M$126,$J$133:$J$139)</f>
        <v>0</v>
      </c>
      <c r="S138" s="625">
        <f>SUMIF($I$133:$I$139,$M$126,$L$133:$L$139)</f>
        <v>0</v>
      </c>
      <c r="T138" s="625">
        <f>SUMIF($I$133:$I$139,$M$126,$K$133:$K$139)</f>
        <v>0</v>
      </c>
      <c r="U138" s="591"/>
      <c r="V138" s="591"/>
      <c r="W138" s="591"/>
      <c r="X138" s="591"/>
      <c r="Y138" s="591"/>
      <c r="Z138" s="591"/>
      <c r="AA138" s="591"/>
      <c r="AB138" s="591"/>
      <c r="AC138" s="591"/>
      <c r="AD138" s="591"/>
      <c r="AE138" s="591"/>
      <c r="AF138" s="591"/>
      <c r="AG138" s="591"/>
      <c r="AH138" s="591"/>
      <c r="AI138" s="591"/>
      <c r="AJ138" s="591"/>
      <c r="AK138" s="591"/>
      <c r="AL138" s="591"/>
    </row>
    <row r="139" spans="1:38" ht="15.75" x14ac:dyDescent="0.3">
      <c r="F139" s="174"/>
      <c r="I139" s="622">
        <f t="shared" si="7"/>
        <v>0</v>
      </c>
      <c r="J139" s="633">
        <f t="shared" si="8"/>
        <v>0</v>
      </c>
      <c r="K139" s="633">
        <f t="shared" si="9"/>
        <v>0</v>
      </c>
      <c r="L139" s="633">
        <f t="shared" si="10"/>
        <v>0</v>
      </c>
      <c r="M139" s="591">
        <f t="shared" si="11"/>
        <v>0</v>
      </c>
      <c r="N139" s="631">
        <f t="shared" si="12"/>
        <v>0</v>
      </c>
      <c r="O139" s="591">
        <f t="shared" si="13"/>
        <v>0</v>
      </c>
      <c r="P139" s="591"/>
      <c r="Q139" s="591"/>
      <c r="R139" s="591" t="s">
        <v>182</v>
      </c>
      <c r="S139" s="591" t="s">
        <v>183</v>
      </c>
      <c r="T139" s="635" t="s">
        <v>117</v>
      </c>
      <c r="U139" s="591"/>
      <c r="V139" s="591"/>
      <c r="W139" s="591"/>
      <c r="X139" s="591"/>
      <c r="Y139" s="591"/>
      <c r="Z139" s="591"/>
      <c r="AA139" s="591"/>
      <c r="AB139" s="591"/>
      <c r="AC139" s="591"/>
      <c r="AD139" s="591"/>
      <c r="AE139" s="591"/>
      <c r="AF139" s="591"/>
      <c r="AG139" s="591"/>
      <c r="AH139" s="591"/>
      <c r="AI139" s="591"/>
      <c r="AJ139" s="591"/>
      <c r="AK139" s="591"/>
      <c r="AL139" s="591"/>
    </row>
    <row r="140" spans="1:38" ht="15" customHeight="1" x14ac:dyDescent="0.3">
      <c r="I140" s="636" t="s">
        <v>343</v>
      </c>
      <c r="K140" s="593"/>
      <c r="L140" s="593"/>
      <c r="M140" s="591"/>
      <c r="N140" s="631"/>
      <c r="O140" s="591"/>
      <c r="P140" s="591"/>
      <c r="Q140" s="591" t="s">
        <v>184</v>
      </c>
      <c r="R140" s="637">
        <f>SUM(R133:R138)</f>
        <v>0</v>
      </c>
      <c r="S140" s="637">
        <f>SUM(S133:S138)</f>
        <v>0</v>
      </c>
      <c r="T140" s="638">
        <f>SUM(T133:T138)</f>
        <v>0</v>
      </c>
      <c r="U140" s="591"/>
      <c r="V140" s="591"/>
      <c r="W140" s="591"/>
      <c r="X140" s="591"/>
      <c r="Y140" s="591"/>
      <c r="Z140" s="591"/>
      <c r="AA140" s="591"/>
      <c r="AB140" s="591"/>
      <c r="AC140" s="591"/>
      <c r="AD140" s="591"/>
      <c r="AE140" s="591"/>
      <c r="AF140" s="591"/>
      <c r="AG140" s="591"/>
      <c r="AH140" s="591"/>
      <c r="AI140" s="591"/>
      <c r="AJ140" s="591"/>
      <c r="AK140" s="591"/>
      <c r="AL140" s="591"/>
    </row>
    <row r="141" spans="1:38" ht="15.75" x14ac:dyDescent="0.3">
      <c r="I141" s="593" t="s">
        <v>335</v>
      </c>
      <c r="J141" s="593"/>
      <c r="K141" s="593"/>
      <c r="L141" s="593"/>
      <c r="M141" s="591"/>
      <c r="N141" s="639" t="str">
        <f>IFERROR(AVERAGE(D199:G199),"--")</f>
        <v>--</v>
      </c>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1"/>
      <c r="AL141" s="591"/>
    </row>
    <row r="142" spans="1:38" ht="15.75" x14ac:dyDescent="0.3">
      <c r="C142" s="218" t="s">
        <v>57</v>
      </c>
      <c r="D142" s="219"/>
      <c r="E142" s="220" t="s">
        <v>58</v>
      </c>
      <c r="F142" s="221"/>
      <c r="I142" s="591"/>
      <c r="J142" s="593"/>
      <c r="K142" s="593"/>
      <c r="L142" s="593"/>
      <c r="M142" s="591"/>
      <c r="N142" s="63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1"/>
      <c r="AL142" s="591"/>
    </row>
    <row r="143" spans="1:38" ht="15.75" x14ac:dyDescent="0.3">
      <c r="C143" s="199" t="s">
        <v>43</v>
      </c>
      <c r="D143" s="222" t="s">
        <v>44</v>
      </c>
      <c r="E143" s="223" t="s">
        <v>59</v>
      </c>
      <c r="F143" s="199" t="s">
        <v>44</v>
      </c>
      <c r="I143" s="591"/>
      <c r="J143" s="593"/>
      <c r="K143" s="593"/>
      <c r="L143" s="593"/>
      <c r="M143" s="591"/>
      <c r="N143" s="63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1"/>
      <c r="AL143" s="591"/>
    </row>
    <row r="144" spans="1:38" ht="15.75" x14ac:dyDescent="0.3">
      <c r="C144" s="224" t="s">
        <v>60</v>
      </c>
      <c r="D144" s="225" t="s">
        <v>61</v>
      </c>
      <c r="E144" s="175" t="s">
        <v>62</v>
      </c>
      <c r="F144" s="224" t="s">
        <v>63</v>
      </c>
      <c r="I144" s="591"/>
      <c r="J144" s="593"/>
      <c r="K144" s="593"/>
      <c r="L144" s="593"/>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1"/>
      <c r="AL144" s="591"/>
    </row>
    <row r="145" spans="1:38" x14ac:dyDescent="0.25">
      <c r="C145" s="202" t="s">
        <v>64</v>
      </c>
      <c r="D145" s="226" t="s">
        <v>65</v>
      </c>
      <c r="E145" s="227" t="s">
        <v>66</v>
      </c>
      <c r="F145" s="202" t="s">
        <v>67</v>
      </c>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row>
    <row r="146" spans="1:38" ht="15.75" x14ac:dyDescent="0.3">
      <c r="C146" s="224" t="s">
        <v>68</v>
      </c>
      <c r="D146" s="225" t="s">
        <v>69</v>
      </c>
      <c r="E146" s="175" t="s">
        <v>64</v>
      </c>
      <c r="F146" s="224" t="s">
        <v>70</v>
      </c>
      <c r="I146" s="591"/>
      <c r="J146" s="591"/>
      <c r="K146" s="591" t="s">
        <v>118</v>
      </c>
      <c r="L146" s="640">
        <f>O63</f>
        <v>0</v>
      </c>
      <c r="M146" s="593">
        <v>1</v>
      </c>
      <c r="N146" s="640">
        <f t="shared" ref="N146:N153" si="14">SMALL($L$146:$L$153,M146)</f>
        <v>0</v>
      </c>
      <c r="O146" s="593" t="str">
        <f t="shared" ref="O146:O153" si="15">IF(N146=$L$146,$K$146,IF(N146=$L$147,$K$147,IF(N146=$L$148,$K$148,IF(N146=$L$149,$K$149,IF(N146=$L$150,$K$150,IF(N146=$L$151,$K$151,IF(N146=$L$152,$K$152,IF(N146=$L$153,$K$153,0))))))))</f>
        <v>Lave-linge</v>
      </c>
      <c r="P146" s="591"/>
      <c r="Q146" s="593"/>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row>
    <row r="147" spans="1:38" ht="15.75" x14ac:dyDescent="0.3">
      <c r="C147" s="202" t="s">
        <v>71</v>
      </c>
      <c r="D147" s="226" t="s">
        <v>72</v>
      </c>
      <c r="E147" s="227"/>
      <c r="F147" s="202"/>
      <c r="I147" s="591"/>
      <c r="J147" s="593"/>
      <c r="K147" s="593" t="s">
        <v>119</v>
      </c>
      <c r="L147" s="640">
        <f>O64</f>
        <v>0</v>
      </c>
      <c r="M147" s="593">
        <v>2</v>
      </c>
      <c r="N147" s="640">
        <f t="shared" si="14"/>
        <v>0</v>
      </c>
      <c r="O147" s="593" t="str">
        <f t="shared" si="15"/>
        <v>Lave-linge</v>
      </c>
      <c r="P147" s="593"/>
      <c r="Q147" s="593"/>
      <c r="R147" s="591"/>
      <c r="S147" s="591"/>
      <c r="T147" s="591"/>
      <c r="U147" s="591"/>
      <c r="V147" s="591"/>
      <c r="W147" s="591"/>
      <c r="X147" s="591"/>
      <c r="Y147" s="591"/>
      <c r="Z147" s="591"/>
      <c r="AA147" s="591"/>
      <c r="AB147" s="591"/>
      <c r="AC147" s="591"/>
      <c r="AD147" s="591"/>
      <c r="AE147" s="591"/>
      <c r="AF147" s="591"/>
      <c r="AG147" s="591"/>
      <c r="AH147" s="591"/>
      <c r="AI147" s="591"/>
      <c r="AJ147" s="591"/>
      <c r="AK147" s="591"/>
      <c r="AL147" s="591"/>
    </row>
    <row r="148" spans="1:38" ht="15.75" x14ac:dyDescent="0.3">
      <c r="I148" s="591"/>
      <c r="J148" s="593"/>
      <c r="K148" s="593" t="s">
        <v>141</v>
      </c>
      <c r="L148" s="640">
        <f>O65</f>
        <v>0</v>
      </c>
      <c r="M148" s="593">
        <v>3</v>
      </c>
      <c r="N148" s="640">
        <f t="shared" si="14"/>
        <v>0</v>
      </c>
      <c r="O148" s="593" t="str">
        <f t="shared" si="15"/>
        <v>Lave-linge</v>
      </c>
      <c r="P148" s="593"/>
      <c r="Q148" s="593"/>
      <c r="R148" s="591"/>
      <c r="S148" s="591"/>
      <c r="T148" s="591"/>
      <c r="U148" s="591"/>
      <c r="V148" s="591"/>
      <c r="W148" s="591"/>
      <c r="X148" s="591"/>
      <c r="Y148" s="591"/>
      <c r="Z148" s="591"/>
      <c r="AA148" s="591"/>
      <c r="AB148" s="591"/>
      <c r="AC148" s="591"/>
      <c r="AD148" s="591"/>
      <c r="AE148" s="591"/>
      <c r="AF148" s="591"/>
      <c r="AG148" s="591"/>
      <c r="AH148" s="591"/>
      <c r="AI148" s="591"/>
      <c r="AJ148" s="591"/>
      <c r="AK148" s="591"/>
      <c r="AL148" s="591"/>
    </row>
    <row r="149" spans="1:38" ht="15.75" x14ac:dyDescent="0.3">
      <c r="F149" s="174"/>
      <c r="I149" s="591"/>
      <c r="J149" s="593"/>
      <c r="K149" s="593" t="s">
        <v>134</v>
      </c>
      <c r="L149" s="640">
        <f>O66</f>
        <v>0</v>
      </c>
      <c r="M149" s="593">
        <v>4</v>
      </c>
      <c r="N149" s="640">
        <f t="shared" si="14"/>
        <v>0</v>
      </c>
      <c r="O149" s="593" t="str">
        <f t="shared" si="15"/>
        <v>Lave-linge</v>
      </c>
      <c r="P149" s="593"/>
      <c r="Q149" s="593"/>
      <c r="R149" s="591"/>
      <c r="S149" s="591"/>
      <c r="T149" s="591"/>
      <c r="U149" s="591"/>
      <c r="V149" s="591"/>
      <c r="W149" s="591"/>
      <c r="X149" s="591"/>
      <c r="Y149" s="591"/>
      <c r="Z149" s="591"/>
      <c r="AA149" s="591"/>
      <c r="AB149" s="591"/>
      <c r="AC149" s="591"/>
      <c r="AD149" s="591"/>
      <c r="AE149" s="591"/>
      <c r="AF149" s="591"/>
      <c r="AG149" s="591"/>
      <c r="AH149" s="591"/>
      <c r="AI149" s="591"/>
      <c r="AJ149" s="591"/>
      <c r="AK149" s="591"/>
      <c r="AL149" s="591"/>
    </row>
    <row r="150" spans="1:38" ht="15.75" x14ac:dyDescent="0.3">
      <c r="I150" s="591"/>
      <c r="J150" s="593"/>
      <c r="K150" s="593" t="s">
        <v>135</v>
      </c>
      <c r="L150" s="640">
        <f>O67</f>
        <v>0</v>
      </c>
      <c r="M150" s="593">
        <v>5</v>
      </c>
      <c r="N150" s="640">
        <f t="shared" si="14"/>
        <v>0</v>
      </c>
      <c r="O150" s="593" t="str">
        <f t="shared" si="15"/>
        <v>Lave-linge</v>
      </c>
      <c r="P150" s="593"/>
      <c r="Q150" s="593"/>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row>
    <row r="151" spans="1:38" ht="31.5" x14ac:dyDescent="0.3">
      <c r="A151" s="229"/>
      <c r="B151" s="230" t="s">
        <v>73</v>
      </c>
      <c r="C151" s="353" t="s">
        <v>74</v>
      </c>
      <c r="D151" s="354"/>
      <c r="E151" s="231" t="s">
        <v>75</v>
      </c>
      <c r="F151" s="322" t="s">
        <v>345</v>
      </c>
      <c r="G151" s="323"/>
      <c r="H151" s="228"/>
      <c r="I151" s="591"/>
      <c r="J151" s="593"/>
      <c r="K151" s="593" t="s">
        <v>185</v>
      </c>
      <c r="L151" s="640">
        <f>M48</f>
        <v>0</v>
      </c>
      <c r="M151" s="593">
        <v>6</v>
      </c>
      <c r="N151" s="640">
        <f t="shared" si="14"/>
        <v>0</v>
      </c>
      <c r="O151" s="593" t="str">
        <f t="shared" si="15"/>
        <v>Lave-linge</v>
      </c>
      <c r="P151" s="593"/>
      <c r="Q151" s="593"/>
      <c r="R151" s="591"/>
      <c r="S151" s="591"/>
      <c r="T151" s="591"/>
      <c r="U151" s="591"/>
      <c r="V151" s="591"/>
      <c r="W151" s="591"/>
      <c r="X151" s="591"/>
      <c r="Y151" s="591"/>
      <c r="Z151" s="591"/>
      <c r="AA151" s="591"/>
      <c r="AB151" s="591"/>
      <c r="AC151" s="591"/>
      <c r="AD151" s="591"/>
      <c r="AE151" s="591"/>
      <c r="AF151" s="591"/>
      <c r="AG151" s="591"/>
      <c r="AH151" s="591"/>
      <c r="AI151" s="591"/>
      <c r="AJ151" s="591"/>
      <c r="AK151" s="591"/>
      <c r="AL151" s="591"/>
    </row>
    <row r="152" spans="1:38" ht="15.75" x14ac:dyDescent="0.3">
      <c r="A152" s="229"/>
      <c r="B152" s="256" t="s">
        <v>318</v>
      </c>
      <c r="C152" s="429" t="s">
        <v>18</v>
      </c>
      <c r="D152" s="430"/>
      <c r="E152" s="233">
        <v>8</v>
      </c>
      <c r="F152" s="415">
        <v>6.25E-2</v>
      </c>
      <c r="G152" s="416"/>
      <c r="H152" s="228"/>
      <c r="I152" s="591"/>
      <c r="J152" s="593"/>
      <c r="K152" s="593" t="s">
        <v>186</v>
      </c>
      <c r="L152" s="640">
        <f>L48</f>
        <v>0</v>
      </c>
      <c r="M152" s="593">
        <v>7</v>
      </c>
      <c r="N152" s="640">
        <f t="shared" si="14"/>
        <v>0</v>
      </c>
      <c r="O152" s="593" t="str">
        <f t="shared" si="15"/>
        <v>Lave-linge</v>
      </c>
      <c r="P152" s="593"/>
      <c r="Q152" s="593"/>
      <c r="R152" s="591"/>
      <c r="S152" s="591"/>
      <c r="T152" s="591"/>
      <c r="U152" s="591"/>
      <c r="V152" s="591"/>
      <c r="W152" s="591"/>
      <c r="X152" s="591"/>
      <c r="Y152" s="591"/>
      <c r="Z152" s="591"/>
      <c r="AA152" s="591"/>
      <c r="AB152" s="591"/>
      <c r="AC152" s="591"/>
      <c r="AD152" s="591"/>
      <c r="AE152" s="591"/>
      <c r="AF152" s="591"/>
      <c r="AG152" s="591"/>
      <c r="AH152" s="591"/>
      <c r="AI152" s="591"/>
      <c r="AJ152" s="591"/>
      <c r="AK152" s="591"/>
      <c r="AL152" s="591"/>
    </row>
    <row r="153" spans="1:38" ht="15.75" x14ac:dyDescent="0.3">
      <c r="A153" s="175"/>
      <c r="B153" s="145"/>
      <c r="C153" s="433"/>
      <c r="D153" s="434"/>
      <c r="E153" s="299"/>
      <c r="F153" s="431"/>
      <c r="G153" s="432"/>
      <c r="I153" s="591"/>
      <c r="J153" s="593"/>
      <c r="K153" s="593" t="s">
        <v>187</v>
      </c>
      <c r="L153" s="640">
        <f>K109</f>
        <v>0</v>
      </c>
      <c r="M153" s="593">
        <v>8</v>
      </c>
      <c r="N153" s="640">
        <f t="shared" si="14"/>
        <v>0</v>
      </c>
      <c r="O153" s="593" t="str">
        <f t="shared" si="15"/>
        <v>Lave-linge</v>
      </c>
      <c r="P153" s="593"/>
      <c r="Q153" s="641"/>
      <c r="R153" s="591"/>
      <c r="S153" s="591"/>
      <c r="T153" s="591"/>
      <c r="U153" s="591"/>
      <c r="V153" s="591"/>
      <c r="W153" s="591"/>
      <c r="X153" s="591"/>
      <c r="Y153" s="591"/>
      <c r="Z153" s="591"/>
      <c r="AA153" s="591"/>
      <c r="AB153" s="591"/>
      <c r="AC153" s="591"/>
      <c r="AD153" s="591"/>
      <c r="AE153" s="591"/>
      <c r="AF153" s="591"/>
      <c r="AG153" s="591"/>
      <c r="AH153" s="591"/>
      <c r="AI153" s="591"/>
      <c r="AJ153" s="591"/>
      <c r="AK153" s="591"/>
      <c r="AL153" s="591"/>
    </row>
    <row r="154" spans="1:38" ht="15.75" x14ac:dyDescent="0.3">
      <c r="A154" s="175"/>
      <c r="B154" s="155"/>
      <c r="C154" s="407"/>
      <c r="D154" s="408"/>
      <c r="E154" s="301"/>
      <c r="F154" s="373"/>
      <c r="G154" s="374"/>
      <c r="I154" s="591"/>
      <c r="J154" s="593"/>
      <c r="K154" s="593" t="s">
        <v>188</v>
      </c>
      <c r="L154" s="640">
        <f>K121</f>
        <v>0</v>
      </c>
      <c r="M154" s="593"/>
      <c r="N154" s="640"/>
      <c r="O154" s="593"/>
      <c r="P154" s="593"/>
      <c r="Q154" s="593"/>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591"/>
    </row>
    <row r="155" spans="1:38" ht="15.75" x14ac:dyDescent="0.3">
      <c r="A155" s="175"/>
      <c r="B155" s="155"/>
      <c r="C155" s="407"/>
      <c r="D155" s="408"/>
      <c r="E155" s="301"/>
      <c r="F155" s="373"/>
      <c r="G155" s="374"/>
      <c r="I155" s="591"/>
      <c r="J155" s="591"/>
      <c r="K155" s="591"/>
      <c r="L155" s="591"/>
      <c r="M155" s="593"/>
      <c r="N155" s="593"/>
      <c r="O155" s="593"/>
      <c r="P155" s="593"/>
      <c r="Q155" s="593"/>
      <c r="R155" s="591"/>
      <c r="S155" s="591"/>
      <c r="T155" s="591"/>
      <c r="U155" s="591"/>
      <c r="V155" s="591"/>
      <c r="W155" s="591"/>
      <c r="X155" s="591"/>
      <c r="Y155" s="591"/>
      <c r="Z155" s="591"/>
      <c r="AA155" s="591"/>
      <c r="AB155" s="591"/>
      <c r="AC155" s="591"/>
      <c r="AD155" s="591"/>
      <c r="AE155" s="591"/>
      <c r="AF155" s="591"/>
      <c r="AG155" s="591"/>
      <c r="AH155" s="591"/>
      <c r="AI155" s="591"/>
      <c r="AJ155" s="591"/>
      <c r="AK155" s="591"/>
      <c r="AL155" s="591"/>
    </row>
    <row r="156" spans="1:38" ht="15.75" x14ac:dyDescent="0.3">
      <c r="A156" s="175"/>
      <c r="B156" s="155"/>
      <c r="C156" s="407"/>
      <c r="D156" s="408"/>
      <c r="E156" s="301"/>
      <c r="F156" s="373"/>
      <c r="G156" s="374"/>
      <c r="I156" s="591"/>
      <c r="J156" s="593"/>
      <c r="K156" s="642" t="s">
        <v>283</v>
      </c>
      <c r="L156" s="640">
        <f>SUM(L146:L153)</f>
        <v>0</v>
      </c>
      <c r="M156" s="593" t="s">
        <v>189</v>
      </c>
      <c r="N156" s="593"/>
      <c r="O156" s="593"/>
      <c r="P156" s="593"/>
      <c r="Q156" s="593"/>
      <c r="R156" s="591"/>
      <c r="S156" s="591"/>
      <c r="T156" s="591"/>
      <c r="U156" s="591"/>
      <c r="V156" s="591"/>
      <c r="W156" s="591"/>
      <c r="X156" s="591"/>
      <c r="Y156" s="591"/>
      <c r="Z156" s="591"/>
      <c r="AA156" s="591"/>
      <c r="AB156" s="591"/>
      <c r="AC156" s="591"/>
      <c r="AD156" s="591"/>
      <c r="AE156" s="591"/>
      <c r="AF156" s="591"/>
      <c r="AG156" s="591"/>
      <c r="AH156" s="591"/>
      <c r="AI156" s="591"/>
      <c r="AJ156" s="591"/>
      <c r="AK156" s="591"/>
      <c r="AL156" s="591"/>
    </row>
    <row r="157" spans="1:38" ht="15.75" x14ac:dyDescent="0.3">
      <c r="A157" s="175"/>
      <c r="B157" s="155"/>
      <c r="C157" s="407"/>
      <c r="D157" s="408"/>
      <c r="E157" s="301"/>
      <c r="F157" s="373"/>
      <c r="G157" s="374"/>
      <c r="I157" s="591"/>
      <c r="J157" s="591"/>
      <c r="K157" s="642" t="s">
        <v>359</v>
      </c>
      <c r="L157" s="591">
        <v>2300</v>
      </c>
      <c r="M157" s="643" t="s">
        <v>190</v>
      </c>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1"/>
      <c r="AL157" s="591"/>
    </row>
    <row r="158" spans="1:38" x14ac:dyDescent="0.25">
      <c r="A158" s="175"/>
      <c r="B158" s="155"/>
      <c r="C158" s="407"/>
      <c r="D158" s="408"/>
      <c r="E158" s="301"/>
      <c r="F158" s="373"/>
      <c r="G158" s="374"/>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1"/>
      <c r="AL158" s="591"/>
    </row>
    <row r="159" spans="1:38" x14ac:dyDescent="0.25">
      <c r="A159" s="175"/>
      <c r="B159" s="155"/>
      <c r="C159" s="407"/>
      <c r="D159" s="408"/>
      <c r="E159" s="301"/>
      <c r="F159" s="373"/>
      <c r="G159" s="374"/>
      <c r="I159" s="591"/>
      <c r="J159" s="591"/>
      <c r="K159" s="591" t="s">
        <v>264</v>
      </c>
      <c r="L159" s="591" t="s">
        <v>265</v>
      </c>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row>
    <row r="160" spans="1:38" x14ac:dyDescent="0.25">
      <c r="A160" s="175"/>
      <c r="B160" s="155"/>
      <c r="C160" s="407"/>
      <c r="D160" s="408"/>
      <c r="E160" s="301"/>
      <c r="F160" s="373"/>
      <c r="G160" s="374"/>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1"/>
      <c r="AL160" s="591"/>
    </row>
    <row r="161" spans="1:39" x14ac:dyDescent="0.25">
      <c r="A161" s="175"/>
      <c r="B161" s="155"/>
      <c r="C161" s="407"/>
      <c r="D161" s="408"/>
      <c r="E161" s="301"/>
      <c r="F161" s="373"/>
      <c r="G161" s="374"/>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1"/>
      <c r="AL161" s="591"/>
    </row>
    <row r="162" spans="1:39" x14ac:dyDescent="0.25">
      <c r="A162" s="175"/>
      <c r="B162" s="155"/>
      <c r="C162" s="407"/>
      <c r="D162" s="408"/>
      <c r="E162" s="301"/>
      <c r="F162" s="373"/>
      <c r="G162" s="374"/>
    </row>
    <row r="163" spans="1:39" x14ac:dyDescent="0.25">
      <c r="A163" s="175"/>
      <c r="B163" s="155"/>
      <c r="C163" s="407"/>
      <c r="D163" s="408"/>
      <c r="E163" s="301"/>
      <c r="F163" s="373"/>
      <c r="G163" s="374"/>
    </row>
    <row r="164" spans="1:39" s="228" customFormat="1" x14ac:dyDescent="0.25">
      <c r="A164" s="175"/>
      <c r="B164" s="155"/>
      <c r="C164" s="407"/>
      <c r="D164" s="408"/>
      <c r="E164" s="301"/>
      <c r="F164" s="373"/>
      <c r="G164" s="374"/>
      <c r="H164" s="165"/>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644"/>
      <c r="AM164" s="263"/>
    </row>
    <row r="165" spans="1:39" x14ac:dyDescent="0.25">
      <c r="A165" s="175"/>
      <c r="B165" s="155"/>
      <c r="C165" s="407"/>
      <c r="D165" s="408"/>
      <c r="E165" s="301"/>
      <c r="F165" s="373"/>
      <c r="G165" s="374"/>
    </row>
    <row r="166" spans="1:39" x14ac:dyDescent="0.25">
      <c r="A166" s="175"/>
      <c r="B166" s="155"/>
      <c r="C166" s="407"/>
      <c r="D166" s="408"/>
      <c r="E166" s="301"/>
      <c r="F166" s="373"/>
      <c r="G166" s="374"/>
    </row>
    <row r="167" spans="1:39" x14ac:dyDescent="0.25">
      <c r="A167" s="175"/>
      <c r="B167" s="155"/>
      <c r="C167" s="407"/>
      <c r="D167" s="408"/>
      <c r="E167" s="301"/>
      <c r="F167" s="373"/>
      <c r="G167" s="374"/>
    </row>
    <row r="168" spans="1:39" x14ac:dyDescent="0.25">
      <c r="A168" s="175"/>
      <c r="B168" s="155"/>
      <c r="C168" s="407"/>
      <c r="D168" s="408"/>
      <c r="E168" s="301"/>
      <c r="F168" s="373"/>
      <c r="G168" s="374"/>
    </row>
    <row r="169" spans="1:39" x14ac:dyDescent="0.25">
      <c r="A169" s="175"/>
      <c r="B169" s="155"/>
      <c r="C169" s="407"/>
      <c r="D169" s="408"/>
      <c r="E169" s="301"/>
      <c r="F169" s="373"/>
      <c r="G169" s="374"/>
    </row>
    <row r="170" spans="1:39" x14ac:dyDescent="0.25">
      <c r="A170" s="175"/>
      <c r="B170" s="147"/>
      <c r="C170" s="407"/>
      <c r="D170" s="408"/>
      <c r="E170" s="301"/>
      <c r="F170" s="373"/>
      <c r="G170" s="374"/>
    </row>
    <row r="171" spans="1:39" x14ac:dyDescent="0.25">
      <c r="B171" s="146"/>
      <c r="C171" s="371"/>
      <c r="D171" s="372"/>
      <c r="E171" s="301"/>
      <c r="F171" s="373"/>
      <c r="G171" s="374"/>
    </row>
    <row r="172" spans="1:39" x14ac:dyDescent="0.25">
      <c r="B172" s="9"/>
      <c r="C172" s="375"/>
      <c r="D172" s="376"/>
      <c r="E172" s="300"/>
      <c r="F172" s="365"/>
      <c r="G172" s="366"/>
    </row>
    <row r="173" spans="1:39" ht="31.5" customHeight="1" x14ac:dyDescent="0.25"/>
    <row r="180" spans="1:6" ht="15.75" x14ac:dyDescent="0.25">
      <c r="B180" s="190" t="s">
        <v>76</v>
      </c>
      <c r="C180" s="385"/>
      <c r="D180" s="386"/>
    </row>
    <row r="181" spans="1:6" ht="15.75" x14ac:dyDescent="0.25">
      <c r="B181" s="238" t="s">
        <v>77</v>
      </c>
      <c r="C181" s="439"/>
      <c r="D181" s="440"/>
    </row>
    <row r="186" spans="1:6" ht="31.5" customHeight="1" x14ac:dyDescent="0.25">
      <c r="A186" s="175"/>
      <c r="B186" s="239" t="s">
        <v>78</v>
      </c>
      <c r="C186" s="441" t="s">
        <v>195</v>
      </c>
      <c r="D186" s="442"/>
      <c r="E186" s="322" t="s">
        <v>344</v>
      </c>
      <c r="F186" s="323"/>
    </row>
    <row r="187" spans="1:6" x14ac:dyDescent="0.25">
      <c r="A187" s="175"/>
      <c r="B187" s="257" t="s">
        <v>319</v>
      </c>
      <c r="C187" s="328">
        <v>5</v>
      </c>
      <c r="D187" s="329"/>
      <c r="E187" s="415">
        <v>1.3888888888888888E-2</v>
      </c>
      <c r="F187" s="416"/>
    </row>
    <row r="188" spans="1:6" x14ac:dyDescent="0.25">
      <c r="A188" s="175"/>
      <c r="B188" s="111"/>
      <c r="C188" s="417"/>
      <c r="D188" s="418"/>
      <c r="E188" s="409"/>
      <c r="F188" s="410"/>
    </row>
    <row r="189" spans="1:6" x14ac:dyDescent="0.25">
      <c r="A189" s="175"/>
      <c r="B189" s="112"/>
      <c r="C189" s="411"/>
      <c r="D189" s="412"/>
      <c r="E189" s="379"/>
      <c r="F189" s="380"/>
    </row>
    <row r="190" spans="1:6" x14ac:dyDescent="0.25">
      <c r="A190" s="175"/>
      <c r="B190" s="112"/>
      <c r="C190" s="411"/>
      <c r="D190" s="412"/>
      <c r="E190" s="379"/>
      <c r="F190" s="380"/>
    </row>
    <row r="191" spans="1:6" x14ac:dyDescent="0.25">
      <c r="A191" s="175"/>
      <c r="B191" s="112"/>
      <c r="C191" s="411"/>
      <c r="D191" s="412"/>
      <c r="E191" s="379"/>
      <c r="F191" s="380"/>
    </row>
    <row r="192" spans="1:6" x14ac:dyDescent="0.25">
      <c r="A192" s="175"/>
      <c r="B192" s="112"/>
      <c r="C192" s="411"/>
      <c r="D192" s="412"/>
      <c r="E192" s="379"/>
      <c r="F192" s="380"/>
    </row>
    <row r="193" spans="1:8" x14ac:dyDescent="0.25">
      <c r="A193" s="175"/>
      <c r="B193" s="112"/>
      <c r="C193" s="411"/>
      <c r="D193" s="412"/>
      <c r="E193" s="379"/>
      <c r="F193" s="380"/>
    </row>
    <row r="194" spans="1:8" x14ac:dyDescent="0.25">
      <c r="A194" s="175"/>
      <c r="B194" s="113"/>
      <c r="C194" s="413"/>
      <c r="D194" s="414"/>
      <c r="E194" s="365"/>
      <c r="F194" s="366"/>
    </row>
    <row r="198" spans="1:8" x14ac:dyDescent="0.25">
      <c r="D198" s="215" t="s">
        <v>331</v>
      </c>
      <c r="E198" s="215" t="s">
        <v>332</v>
      </c>
      <c r="F198" s="215" t="s">
        <v>333</v>
      </c>
      <c r="G198" s="199" t="s">
        <v>334</v>
      </c>
    </row>
    <row r="199" spans="1:8" ht="36" customHeight="1" x14ac:dyDescent="0.25">
      <c r="B199" s="322" t="s">
        <v>330</v>
      </c>
      <c r="C199" s="323"/>
      <c r="D199" s="149"/>
      <c r="E199" s="150"/>
      <c r="F199" s="150"/>
      <c r="G199" s="150"/>
    </row>
    <row r="200" spans="1:8" x14ac:dyDescent="0.25">
      <c r="A200"/>
      <c r="B200"/>
      <c r="C200"/>
      <c r="D200"/>
      <c r="E200"/>
      <c r="F200"/>
      <c r="G200"/>
      <c r="H200"/>
    </row>
    <row r="201" spans="1:8" ht="18" customHeight="1" x14ac:dyDescent="0.25">
      <c r="B201" s="267" t="s">
        <v>337</v>
      </c>
      <c r="C201" s="266"/>
      <c r="D201" s="361"/>
      <c r="E201" s="362"/>
    </row>
    <row r="202" spans="1:8" x14ac:dyDescent="0.25">
      <c r="B202" s="246" t="s">
        <v>85</v>
      </c>
    </row>
    <row r="204" spans="1:8" ht="31.5" customHeight="1" x14ac:dyDescent="0.25">
      <c r="B204" s="322" t="s">
        <v>327</v>
      </c>
      <c r="C204" s="323"/>
      <c r="D204" s="148"/>
    </row>
    <row r="205" spans="1:8" x14ac:dyDescent="0.25">
      <c r="A205"/>
      <c r="B205"/>
      <c r="C205" s="270"/>
      <c r="D205" s="270"/>
      <c r="E205"/>
      <c r="F205"/>
      <c r="G205"/>
      <c r="H205"/>
    </row>
    <row r="206" spans="1:8" x14ac:dyDescent="0.25">
      <c r="C206" s="170"/>
      <c r="D206" s="170"/>
    </row>
    <row r="207" spans="1:8" ht="15.75" x14ac:dyDescent="0.25">
      <c r="B207" s="248" t="s">
        <v>303</v>
      </c>
      <c r="C207" s="216"/>
      <c r="D207" s="227"/>
      <c r="E207" s="250"/>
    </row>
    <row r="226" spans="1:39" s="258" customFormat="1" x14ac:dyDescent="0.25">
      <c r="A226" s="165"/>
      <c r="B226" s="165"/>
      <c r="C226" s="165"/>
      <c r="D226" s="165"/>
      <c r="E226" s="165"/>
      <c r="F226" s="165"/>
      <c r="G226" s="165"/>
      <c r="H226" s="165"/>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row>
    <row r="227" spans="1:39" s="258" customFormat="1" x14ac:dyDescent="0.25">
      <c r="A227" s="165"/>
      <c r="B227" s="165"/>
      <c r="C227" s="165"/>
      <c r="D227" s="165"/>
      <c r="E227" s="165"/>
      <c r="F227" s="165"/>
      <c r="G227" s="165"/>
      <c r="H227" s="165"/>
      <c r="I227" s="264"/>
      <c r="J227" s="264"/>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c r="AI227" s="264"/>
      <c r="AJ227" s="264"/>
      <c r="AK227" s="264"/>
      <c r="AL227" s="264"/>
      <c r="AM227" s="264"/>
    </row>
    <row r="228" spans="1:39" s="258" customFormat="1" x14ac:dyDescent="0.25">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row>
    <row r="229" spans="1:39" s="258" customFormat="1" x14ac:dyDescent="0.25">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row>
    <row r="230" spans="1:39" s="258" customFormat="1" x14ac:dyDescent="0.25">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row>
    <row r="231" spans="1:39" s="258" customFormat="1" x14ac:dyDescent="0.25">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4"/>
      <c r="AK231" s="264"/>
      <c r="AL231" s="264"/>
      <c r="AM231" s="264"/>
    </row>
    <row r="232" spans="1:39" s="258" customFormat="1" x14ac:dyDescent="0.25">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row>
    <row r="233" spans="1:39" s="258" customFormat="1" x14ac:dyDescent="0.25">
      <c r="I233" s="264"/>
      <c r="J233" s="264"/>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4"/>
    </row>
    <row r="234" spans="1:39" s="258" customFormat="1" x14ac:dyDescent="0.25">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row>
    <row r="235" spans="1:39" s="258" customFormat="1" x14ac:dyDescent="0.25">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row>
    <row r="236" spans="1:39" s="258" customFormat="1" x14ac:dyDescent="0.25">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c r="AI236" s="264"/>
      <c r="AJ236" s="264"/>
      <c r="AK236" s="264"/>
      <c r="AL236" s="264"/>
      <c r="AM236" s="264"/>
    </row>
    <row r="237" spans="1:39" s="258" customFormat="1" x14ac:dyDescent="0.25">
      <c r="I237" s="264"/>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row>
    <row r="238" spans="1:39" s="258" customFormat="1" x14ac:dyDescent="0.25">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4"/>
    </row>
    <row r="239" spans="1:39" s="258" customFormat="1" x14ac:dyDescent="0.25">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row>
    <row r="240" spans="1:39" s="258" customFormat="1" x14ac:dyDescent="0.25">
      <c r="I240" s="264"/>
      <c r="J240" s="264"/>
      <c r="K240" s="264"/>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row>
    <row r="241" spans="9:39" s="258" customFormat="1" x14ac:dyDescent="0.25">
      <c r="I241" s="264"/>
      <c r="J241" s="264"/>
      <c r="K241" s="264"/>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row>
    <row r="242" spans="9:39" s="258" customFormat="1" x14ac:dyDescent="0.25">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row>
    <row r="243" spans="9:39" s="258" customFormat="1" x14ac:dyDescent="0.25">
      <c r="I243" s="264"/>
      <c r="J243" s="264"/>
      <c r="K243" s="264"/>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row>
    <row r="244" spans="9:39" s="258" customFormat="1" x14ac:dyDescent="0.25">
      <c r="I244" s="264"/>
      <c r="J244" s="264"/>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c r="AI244" s="264"/>
      <c r="AJ244" s="264"/>
      <c r="AK244" s="264"/>
      <c r="AL244" s="264"/>
      <c r="AM244" s="264"/>
    </row>
    <row r="245" spans="9:39" s="258" customFormat="1" x14ac:dyDescent="0.25">
      <c r="I245" s="264"/>
      <c r="J245" s="264"/>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row>
    <row r="246" spans="9:39" s="258" customFormat="1" x14ac:dyDescent="0.25">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row>
    <row r="247" spans="9:39" s="258" customFormat="1" x14ac:dyDescent="0.25">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row>
    <row r="248" spans="9:39" s="258" customFormat="1" x14ac:dyDescent="0.25">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row>
    <row r="249" spans="9:39" s="258" customFormat="1" x14ac:dyDescent="0.25">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row>
    <row r="250" spans="9:39" s="258" customFormat="1" x14ac:dyDescent="0.25">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row>
    <row r="251" spans="9:39" s="258" customFormat="1" x14ac:dyDescent="0.25">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row>
    <row r="252" spans="9:39" s="258" customFormat="1" x14ac:dyDescent="0.25">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64"/>
      <c r="AL252" s="264"/>
      <c r="AM252" s="264"/>
    </row>
    <row r="253" spans="9:39" s="258" customFormat="1" x14ac:dyDescent="0.25">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row>
    <row r="254" spans="9:39" s="258" customFormat="1" x14ac:dyDescent="0.25">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row>
    <row r="255" spans="9:39" s="258" customFormat="1" x14ac:dyDescent="0.25">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row>
    <row r="256" spans="9:39" s="258" customFormat="1" x14ac:dyDescent="0.25">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row>
    <row r="257" spans="9:39" s="258" customFormat="1" x14ac:dyDescent="0.25">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4"/>
      <c r="AM257" s="264"/>
    </row>
    <row r="258" spans="9:39" s="258" customFormat="1" x14ac:dyDescent="0.25">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c r="AI258" s="264"/>
      <c r="AJ258" s="264"/>
      <c r="AK258" s="264"/>
      <c r="AL258" s="264"/>
      <c r="AM258" s="264"/>
    </row>
    <row r="259" spans="9:39" s="258" customFormat="1" x14ac:dyDescent="0.25">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c r="AI259" s="264"/>
      <c r="AJ259" s="264"/>
      <c r="AK259" s="264"/>
      <c r="AL259" s="264"/>
      <c r="AM259" s="264"/>
    </row>
    <row r="260" spans="9:39" s="258" customFormat="1" x14ac:dyDescent="0.25">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4"/>
      <c r="AM260" s="264"/>
    </row>
    <row r="261" spans="9:39" s="258" customFormat="1" x14ac:dyDescent="0.25">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4"/>
      <c r="AM261" s="264"/>
    </row>
    <row r="262" spans="9:39" s="258" customFormat="1" x14ac:dyDescent="0.25">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row>
    <row r="263" spans="9:39" s="258" customFormat="1" x14ac:dyDescent="0.25">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row>
    <row r="264" spans="9:39" s="258" customFormat="1" x14ac:dyDescent="0.25">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row>
    <row r="265" spans="9:39" s="258" customFormat="1" x14ac:dyDescent="0.25">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4"/>
      <c r="AM265" s="264"/>
    </row>
    <row r="266" spans="9:39" s="258" customFormat="1" x14ac:dyDescent="0.25">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c r="AI266" s="264"/>
      <c r="AJ266" s="264"/>
      <c r="AK266" s="264"/>
      <c r="AL266" s="264"/>
      <c r="AM266" s="264"/>
    </row>
    <row r="267" spans="9:39" s="258" customFormat="1" x14ac:dyDescent="0.25">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264"/>
      <c r="AL267" s="264"/>
      <c r="AM267" s="264"/>
    </row>
    <row r="268" spans="9:39" s="258" customFormat="1" x14ac:dyDescent="0.25">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row>
    <row r="269" spans="9:39" s="258" customFormat="1" x14ac:dyDescent="0.25">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row>
    <row r="270" spans="9:39" s="258" customFormat="1" x14ac:dyDescent="0.25">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row>
    <row r="271" spans="9:39" s="258" customFormat="1" x14ac:dyDescent="0.25">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row>
    <row r="272" spans="9:39" s="258" customFormat="1" x14ac:dyDescent="0.25">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row>
    <row r="273" spans="9:39" s="258" customFormat="1" x14ac:dyDescent="0.25">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row>
    <row r="274" spans="9:39" s="258" customFormat="1" x14ac:dyDescent="0.25">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row>
    <row r="275" spans="9:39" s="258" customFormat="1" x14ac:dyDescent="0.25">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4"/>
      <c r="AM275" s="264"/>
    </row>
    <row r="276" spans="9:39" s="258" customFormat="1" x14ac:dyDescent="0.25">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row>
    <row r="277" spans="9:39" s="258" customFormat="1" x14ac:dyDescent="0.25">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c r="AI277" s="264"/>
      <c r="AJ277" s="264"/>
      <c r="AK277" s="264"/>
      <c r="AL277" s="264"/>
      <c r="AM277" s="264"/>
    </row>
    <row r="278" spans="9:39" s="258" customFormat="1" x14ac:dyDescent="0.25">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4"/>
    </row>
    <row r="279" spans="9:39" s="258" customFormat="1" x14ac:dyDescent="0.25">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4"/>
    </row>
    <row r="280" spans="9:39" s="258" customFormat="1" x14ac:dyDescent="0.25">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row>
    <row r="281" spans="9:39" s="258" customFormat="1" x14ac:dyDescent="0.25">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row>
    <row r="282" spans="9:39" s="258" customFormat="1" x14ac:dyDescent="0.25">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4"/>
      <c r="AM282" s="264"/>
    </row>
    <row r="283" spans="9:39" s="258" customFormat="1" x14ac:dyDescent="0.25">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row>
    <row r="284" spans="9:39" s="258" customFormat="1" x14ac:dyDescent="0.25">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c r="AI284" s="264"/>
      <c r="AJ284" s="264"/>
      <c r="AK284" s="264"/>
      <c r="AL284" s="264"/>
      <c r="AM284" s="264"/>
    </row>
    <row r="285" spans="9:39" s="258" customFormat="1" x14ac:dyDescent="0.25">
      <c r="I285" s="264"/>
      <c r="J285" s="264"/>
      <c r="K285" s="264"/>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c r="AI285" s="264"/>
      <c r="AJ285" s="264"/>
      <c r="AK285" s="264"/>
      <c r="AL285" s="264"/>
      <c r="AM285" s="264"/>
    </row>
    <row r="286" spans="9:39" s="258" customFormat="1" x14ac:dyDescent="0.25">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row>
    <row r="287" spans="9:39" s="258" customFormat="1" x14ac:dyDescent="0.25">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row>
    <row r="288" spans="9:39" s="258" customFormat="1" x14ac:dyDescent="0.25">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row>
    <row r="289" spans="1:39" s="258" customFormat="1" x14ac:dyDescent="0.25">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row>
    <row r="290" spans="1:39" s="258" customFormat="1" x14ac:dyDescent="0.25">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row>
    <row r="291" spans="1:39" s="258" customFormat="1" x14ac:dyDescent="0.25">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row>
    <row r="292" spans="1:39" s="258" customFormat="1" x14ac:dyDescent="0.25">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row>
    <row r="293" spans="1:39" s="258" customFormat="1" x14ac:dyDescent="0.25">
      <c r="I293" s="264"/>
      <c r="J293" s="264"/>
      <c r="K293" s="264"/>
      <c r="L293" s="264"/>
      <c r="M293" s="264"/>
      <c r="N293" s="264"/>
      <c r="O293" s="264"/>
      <c r="P293" s="264"/>
      <c r="Q293" s="264"/>
      <c r="R293" s="264"/>
      <c r="S293" s="264"/>
      <c r="T293" s="264"/>
      <c r="U293" s="264"/>
      <c r="V293" s="264"/>
      <c r="W293" s="264"/>
      <c r="X293" s="264"/>
      <c r="Y293" s="264"/>
      <c r="Z293" s="264"/>
      <c r="AA293" s="264"/>
      <c r="AB293" s="264"/>
      <c r="AC293" s="264"/>
      <c r="AD293" s="264"/>
      <c r="AE293" s="264"/>
      <c r="AF293" s="264"/>
      <c r="AG293" s="264"/>
      <c r="AH293" s="264"/>
      <c r="AI293" s="264"/>
      <c r="AJ293" s="264"/>
      <c r="AK293" s="264"/>
      <c r="AL293" s="264"/>
      <c r="AM293" s="264"/>
    </row>
    <row r="294" spans="1:39" s="258" customFormat="1" x14ac:dyDescent="0.25">
      <c r="I294" s="264"/>
      <c r="J294" s="264"/>
      <c r="K294" s="264"/>
      <c r="L294" s="264"/>
      <c r="M294" s="264"/>
      <c r="N294" s="264"/>
      <c r="O294" s="264"/>
      <c r="P294" s="264"/>
      <c r="Q294" s="264"/>
      <c r="R294" s="264"/>
      <c r="S294" s="264"/>
      <c r="T294" s="264"/>
      <c r="U294" s="264"/>
      <c r="V294" s="264"/>
      <c r="W294" s="264"/>
      <c r="X294" s="264"/>
      <c r="Y294" s="264"/>
      <c r="Z294" s="264"/>
      <c r="AA294" s="264"/>
      <c r="AB294" s="264"/>
      <c r="AC294" s="264"/>
      <c r="AD294" s="264"/>
      <c r="AE294" s="264"/>
      <c r="AF294" s="264"/>
      <c r="AG294" s="264"/>
      <c r="AH294" s="264"/>
      <c r="AI294" s="264"/>
      <c r="AJ294" s="264"/>
      <c r="AK294" s="264"/>
      <c r="AL294" s="264"/>
      <c r="AM294" s="264"/>
    </row>
    <row r="295" spans="1:39" x14ac:dyDescent="0.25">
      <c r="A295" s="258"/>
      <c r="B295" s="258"/>
      <c r="C295" s="258"/>
      <c r="D295" s="258"/>
      <c r="E295" s="258"/>
      <c r="F295" s="258"/>
      <c r="G295" s="258"/>
      <c r="H295" s="258"/>
    </row>
    <row r="296" spans="1:39" x14ac:dyDescent="0.25">
      <c r="A296" s="258"/>
      <c r="B296" s="258"/>
      <c r="C296" s="258"/>
      <c r="D296" s="258"/>
      <c r="E296" s="258"/>
      <c r="F296" s="258"/>
      <c r="G296" s="258"/>
      <c r="H296" s="258"/>
    </row>
  </sheetData>
  <sheetProtection algorithmName="SHA-512" hashValue="gJdtqEIg4OKnR/YSS/mf2K5iSMCFbjhG7lzSEPGbdGWOSfPgh7YoakL+9MFtaqe2FphHLAsBqgdJEJPPR8x/vw==" saltValue="FFRX0DjSWaiXAnElnZ6pvg==" spinCount="100000" sheet="1" objects="1" scenarios="1" selectLockedCells="1"/>
  <mergeCells count="249">
    <mergeCell ref="B20:G20"/>
    <mergeCell ref="E34:F35"/>
    <mergeCell ref="A111:B111"/>
    <mergeCell ref="A112:B112"/>
    <mergeCell ref="A109:B109"/>
    <mergeCell ref="E121:F121"/>
    <mergeCell ref="C118:D118"/>
    <mergeCell ref="C109:D109"/>
    <mergeCell ref="A110:B110"/>
    <mergeCell ref="C112:D112"/>
    <mergeCell ref="C110:D110"/>
    <mergeCell ref="E110:F110"/>
    <mergeCell ref="E118:F118"/>
    <mergeCell ref="A121:B121"/>
    <mergeCell ref="D24:F24"/>
    <mergeCell ref="D25:F25"/>
    <mergeCell ref="D26:F26"/>
    <mergeCell ref="D27:F27"/>
    <mergeCell ref="D28:F28"/>
    <mergeCell ref="D29:F29"/>
    <mergeCell ref="A64:B64"/>
    <mergeCell ref="A65:B65"/>
    <mergeCell ref="A66:B66"/>
    <mergeCell ref="C64:D64"/>
    <mergeCell ref="E64:F64"/>
    <mergeCell ref="A60:H60"/>
    <mergeCell ref="C61:D61"/>
    <mergeCell ref="E61:F61"/>
    <mergeCell ref="G61:H61"/>
    <mergeCell ref="A61:B61"/>
    <mergeCell ref="A77:B77"/>
    <mergeCell ref="A78:B78"/>
    <mergeCell ref="A79:B79"/>
    <mergeCell ref="A62:B62"/>
    <mergeCell ref="C62:D62"/>
    <mergeCell ref="E62:F62"/>
    <mergeCell ref="G62:H62"/>
    <mergeCell ref="A75:B75"/>
    <mergeCell ref="C75:D75"/>
    <mergeCell ref="E75:F75"/>
    <mergeCell ref="G75:H75"/>
    <mergeCell ref="G64:H64"/>
    <mergeCell ref="A67:B67"/>
    <mergeCell ref="C67:D67"/>
    <mergeCell ref="E67:F67"/>
    <mergeCell ref="E65:F65"/>
    <mergeCell ref="G65:H65"/>
    <mergeCell ref="C63:D63"/>
    <mergeCell ref="E63:F63"/>
    <mergeCell ref="G63:H63"/>
    <mergeCell ref="A63:B63"/>
    <mergeCell ref="G67:H67"/>
    <mergeCell ref="A68:B68"/>
    <mergeCell ref="C68:D68"/>
    <mergeCell ref="A108:G108"/>
    <mergeCell ref="C66:D66"/>
    <mergeCell ref="E66:F66"/>
    <mergeCell ref="G66:H66"/>
    <mergeCell ref="A76:B76"/>
    <mergeCell ref="A104:B104"/>
    <mergeCell ref="G83:H83"/>
    <mergeCell ref="A98:B98"/>
    <mergeCell ref="C98:D98"/>
    <mergeCell ref="E98:F98"/>
    <mergeCell ref="A102:G102"/>
    <mergeCell ref="A100:B100"/>
    <mergeCell ref="A99:B99"/>
    <mergeCell ref="E97:F97"/>
    <mergeCell ref="E103:F103"/>
    <mergeCell ref="E83:F83"/>
    <mergeCell ref="A87:B87"/>
    <mergeCell ref="E87:F87"/>
    <mergeCell ref="K62:L62"/>
    <mergeCell ref="E100:F100"/>
    <mergeCell ref="C111:D111"/>
    <mergeCell ref="C181:D181"/>
    <mergeCell ref="C186:D186"/>
    <mergeCell ref="F161:G161"/>
    <mergeCell ref="F162:G162"/>
    <mergeCell ref="F163:G163"/>
    <mergeCell ref="F164:G164"/>
    <mergeCell ref="F165:G165"/>
    <mergeCell ref="C180:D180"/>
    <mergeCell ref="F169:G169"/>
    <mergeCell ref="C79:D79"/>
    <mergeCell ref="E79:F79"/>
    <mergeCell ref="G79:H79"/>
    <mergeCell ref="C76:D76"/>
    <mergeCell ref="E76:F76"/>
    <mergeCell ref="G76:H76"/>
    <mergeCell ref="C77:D77"/>
    <mergeCell ref="E82:F82"/>
    <mergeCell ref="G82:H82"/>
    <mergeCell ref="C83:D83"/>
    <mergeCell ref="C104:D104"/>
    <mergeCell ref="E104:F104"/>
    <mergeCell ref="P64:S65"/>
    <mergeCell ref="J70:K70"/>
    <mergeCell ref="L70:M70"/>
    <mergeCell ref="N74:T75"/>
    <mergeCell ref="J114:L115"/>
    <mergeCell ref="C99:D99"/>
    <mergeCell ref="C100:D100"/>
    <mergeCell ref="E99:F99"/>
    <mergeCell ref="E77:F77"/>
    <mergeCell ref="G77:H77"/>
    <mergeCell ref="G81:H81"/>
    <mergeCell ref="A96:G96"/>
    <mergeCell ref="A106:B106"/>
    <mergeCell ref="C105:D105"/>
    <mergeCell ref="C65:D65"/>
    <mergeCell ref="C84:D84"/>
    <mergeCell ref="E84:F84"/>
    <mergeCell ref="G84:H84"/>
    <mergeCell ref="C85:D85"/>
    <mergeCell ref="E78:F78"/>
    <mergeCell ref="G78:H78"/>
    <mergeCell ref="A105:B105"/>
    <mergeCell ref="A103:B103"/>
    <mergeCell ref="C80:D80"/>
    <mergeCell ref="A117:G117"/>
    <mergeCell ref="A132:G132"/>
    <mergeCell ref="C159:D159"/>
    <mergeCell ref="C160:D160"/>
    <mergeCell ref="G87:H87"/>
    <mergeCell ref="A88:B88"/>
    <mergeCell ref="C87:D87"/>
    <mergeCell ref="C165:D165"/>
    <mergeCell ref="C166:D166"/>
    <mergeCell ref="C136:D136"/>
    <mergeCell ref="E136:F136"/>
    <mergeCell ref="C133:D133"/>
    <mergeCell ref="E133:F133"/>
    <mergeCell ref="F155:G155"/>
    <mergeCell ref="F156:G156"/>
    <mergeCell ref="F157:G157"/>
    <mergeCell ref="F158:G158"/>
    <mergeCell ref="F159:G159"/>
    <mergeCell ref="C152:D152"/>
    <mergeCell ref="F166:G166"/>
    <mergeCell ref="F160:G160"/>
    <mergeCell ref="F151:G151"/>
    <mergeCell ref="F153:G153"/>
    <mergeCell ref="F154:G154"/>
    <mergeCell ref="C163:D163"/>
    <mergeCell ref="C164:D164"/>
    <mergeCell ref="A136:B136"/>
    <mergeCell ref="F152:G152"/>
    <mergeCell ref="C161:D161"/>
    <mergeCell ref="C162:D162"/>
    <mergeCell ref="A119:B119"/>
    <mergeCell ref="C119:D119"/>
    <mergeCell ref="E119:F119"/>
    <mergeCell ref="A134:B134"/>
    <mergeCell ref="C134:D134"/>
    <mergeCell ref="E134:F134"/>
    <mergeCell ref="C156:D156"/>
    <mergeCell ref="C157:D157"/>
    <mergeCell ref="C158:D158"/>
    <mergeCell ref="A135:B135"/>
    <mergeCell ref="A120:B120"/>
    <mergeCell ref="C151:D151"/>
    <mergeCell ref="C153:D153"/>
    <mergeCell ref="C154:D154"/>
    <mergeCell ref="C155:D155"/>
    <mergeCell ref="E194:F194"/>
    <mergeCell ref="C167:D167"/>
    <mergeCell ref="C168:D168"/>
    <mergeCell ref="C169:D169"/>
    <mergeCell ref="C170:D170"/>
    <mergeCell ref="E186:F186"/>
    <mergeCell ref="E188:F188"/>
    <mergeCell ref="E189:F189"/>
    <mergeCell ref="E190:F190"/>
    <mergeCell ref="E191:F191"/>
    <mergeCell ref="C192:D192"/>
    <mergeCell ref="C193:D193"/>
    <mergeCell ref="C194:D194"/>
    <mergeCell ref="C187:D187"/>
    <mergeCell ref="E187:F187"/>
    <mergeCell ref="F170:G170"/>
    <mergeCell ref="C188:D188"/>
    <mergeCell ref="C189:D189"/>
    <mergeCell ref="C190:D190"/>
    <mergeCell ref="C191:D191"/>
    <mergeCell ref="F167:G167"/>
    <mergeCell ref="F168:G168"/>
    <mergeCell ref="E68:F68"/>
    <mergeCell ref="G68:H68"/>
    <mergeCell ref="A86:B86"/>
    <mergeCell ref="C86:D86"/>
    <mergeCell ref="E86:F86"/>
    <mergeCell ref="G86:H86"/>
    <mergeCell ref="C78:D78"/>
    <mergeCell ref="A73:H73"/>
    <mergeCell ref="C74:D74"/>
    <mergeCell ref="E74:F74"/>
    <mergeCell ref="G74:H74"/>
    <mergeCell ref="G80:H80"/>
    <mergeCell ref="A80:B80"/>
    <mergeCell ref="A81:B81"/>
    <mergeCell ref="A82:B82"/>
    <mergeCell ref="A83:B83"/>
    <mergeCell ref="A84:B84"/>
    <mergeCell ref="A85:B85"/>
    <mergeCell ref="C81:D81"/>
    <mergeCell ref="E81:F81"/>
    <mergeCell ref="E80:F80"/>
    <mergeCell ref="E85:F85"/>
    <mergeCell ref="G85:H85"/>
    <mergeCell ref="C82:D82"/>
    <mergeCell ref="C106:D106"/>
    <mergeCell ref="E105:F105"/>
    <mergeCell ref="C88:D88"/>
    <mergeCell ref="E88:F88"/>
    <mergeCell ref="G88:H88"/>
    <mergeCell ref="A89:B89"/>
    <mergeCell ref="C89:D89"/>
    <mergeCell ref="E89:F89"/>
    <mergeCell ref="G89:H89"/>
    <mergeCell ref="A90:B90"/>
    <mergeCell ref="C90:D90"/>
    <mergeCell ref="E90:F90"/>
    <mergeCell ref="G90:H90"/>
    <mergeCell ref="C103:D103"/>
    <mergeCell ref="D201:E201"/>
    <mergeCell ref="B199:C199"/>
    <mergeCell ref="B204:C204"/>
    <mergeCell ref="A91:B91"/>
    <mergeCell ref="C91:D91"/>
    <mergeCell ref="E91:F91"/>
    <mergeCell ref="G91:H91"/>
    <mergeCell ref="C171:D171"/>
    <mergeCell ref="F171:G171"/>
    <mergeCell ref="C172:D172"/>
    <mergeCell ref="F172:G172"/>
    <mergeCell ref="E106:F106"/>
    <mergeCell ref="E192:F192"/>
    <mergeCell ref="E193:F193"/>
    <mergeCell ref="E111:F111"/>
    <mergeCell ref="E112:F112"/>
    <mergeCell ref="C135:D135"/>
    <mergeCell ref="E135:F135"/>
    <mergeCell ref="C120:D120"/>
    <mergeCell ref="E120:F120"/>
    <mergeCell ref="C121:D121"/>
    <mergeCell ref="A97:B97"/>
    <mergeCell ref="C97:D97"/>
    <mergeCell ref="E109:F109"/>
  </mergeCells>
  <conditionalFormatting sqref="N132:N143">
    <cfRule type="expression" dxfId="9" priority="1">
      <formula>XEV131="Chasse d'eau"</formula>
    </cfRule>
  </conditionalFormatting>
  <dataValidations count="14">
    <dataValidation type="list" allowBlank="1" showInputMessage="1" showErrorMessage="1" sqref="M113:M115">
      <formula1>$M$161:$U$161</formula1>
    </dataValidation>
    <dataValidation type="list" allowBlank="1" showInputMessage="1" sqref="A63:B63">
      <formula1>selectionnez</formula1>
    </dataValidation>
    <dataValidation type="list" allowBlank="1" showInputMessage="1" sqref="A64:B68">
      <formula1>Ecrans</formula1>
    </dataValidation>
    <dataValidation type="list" allowBlank="1" showInputMessage="1" sqref="A76:B91">
      <formula1>$O$45:$AB$45</formula1>
    </dataValidation>
    <dataValidation type="list" allowBlank="1" showInputMessage="1" showErrorMessage="1" error="La saisie manuelle n'est pas possible sur cette case" sqref="A120:B121">
      <formula1>$J$60:$M$60</formula1>
    </dataValidation>
    <dataValidation type="list" allowBlank="1" showInputMessage="1" showErrorMessage="1" error="La saisie manuelle n'est pas possible sur cette case" sqref="A135:B136">
      <formula1>congel</formula1>
    </dataValidation>
    <dataValidation type="list" allowBlank="1" showInputMessage="1" showErrorMessage="1" error="La saisie manuelle n'est pas possible sur cette case" sqref="E32">
      <formula1>mois</formula1>
    </dataValidation>
    <dataValidation type="list" allowBlank="1" showInputMessage="1" showErrorMessage="1" error="La saisie manuelle n'est pas possible sur cette case" sqref="E33">
      <formula1>année</formula1>
    </dataValidation>
    <dataValidation type="list" allowBlank="1" showInputMessage="1" sqref="B153:B172">
      <formula1>pièces</formula1>
    </dataValidation>
    <dataValidation type="list" allowBlank="1" showInputMessage="1" showErrorMessage="1" sqref="E207">
      <formula1>$K$159:$L$159</formula1>
    </dataValidation>
    <dataValidation type="list" allowBlank="1" showInputMessage="1" sqref="B188:B194">
      <formula1>robinet</formula1>
    </dataValidation>
    <dataValidation type="time" allowBlank="1" showInputMessage="1" showErrorMessage="1" error="Saisissez au format suivant hh:mm" sqref="E188:F194">
      <formula1>0</formula1>
      <formula2>0.999305555555556</formula2>
    </dataValidation>
    <dataValidation type="time" allowBlank="1" showInputMessage="1" showErrorMessage="1" error="Saisissez au format hh:mm" sqref="F153:G172 C63:D68 C76:D91">
      <formula1>0</formula1>
      <formula2>0.999305555555556</formula2>
    </dataValidation>
    <dataValidation type="list" allowBlank="1" showInputMessage="1" showErrorMessage="1" error="La saisie manuelle n'est pas possible sur cette case" sqref="C153:D172">
      <formula1>ampoules</formula1>
    </dataValidation>
  </dataValidations>
  <hyperlinks>
    <hyperlink ref="K32" r:id="rId1"/>
  </hyperlinks>
  <printOptions horizontalCentered="1"/>
  <pageMargins left="0" right="0" top="0.39370078740157483" bottom="0.33333333333333331" header="0" footer="0"/>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S770"/>
  <sheetViews>
    <sheetView showGridLines="0" zoomScaleNormal="100" zoomScaleSheetLayoutView="100" workbookViewId="0">
      <selection activeCell="I225" sqref="I225"/>
    </sheetView>
  </sheetViews>
  <sheetFormatPr baseColWidth="10" defaultColWidth="11.375" defaultRowHeight="12.75" x14ac:dyDescent="0.2"/>
  <cols>
    <col min="1" max="1" width="5.75" style="14" customWidth="1"/>
    <col min="2" max="2" width="5.125" style="14" customWidth="1"/>
    <col min="3" max="4" width="7" style="14" customWidth="1"/>
    <col min="5" max="5" width="8.875" style="14" customWidth="1"/>
    <col min="6" max="6" width="7" style="14" customWidth="1"/>
    <col min="7" max="7" width="7.875" style="14" bestFit="1" customWidth="1"/>
    <col min="8" max="8" width="7.75" style="14" customWidth="1"/>
    <col min="9" max="9" width="10.875" style="14" customWidth="1"/>
    <col min="10" max="10" width="7.75" style="14" customWidth="1"/>
    <col min="11" max="11" width="3.75" style="14" customWidth="1"/>
    <col min="12" max="12" width="6" style="14" bestFit="1" customWidth="1"/>
    <col min="13" max="13" width="9.375" style="14" customWidth="1"/>
    <col min="14" max="14" width="11.375" style="14"/>
    <col min="15" max="15" width="10.75" style="14" customWidth="1"/>
    <col min="16" max="19" width="7.75" style="14" customWidth="1"/>
    <col min="20" max="20" width="3.25" style="13" customWidth="1"/>
    <col min="21" max="27" width="11.375" style="13" customWidth="1"/>
    <col min="28" max="28" width="6.625" style="13" customWidth="1"/>
    <col min="29" max="31" width="11.375" style="13" customWidth="1"/>
    <col min="32" max="32" width="11.375" style="13"/>
    <col min="33" max="16384" width="11.375" style="14"/>
  </cols>
  <sheetData>
    <row r="1" spans="1:112" x14ac:dyDescent="0.2">
      <c r="A1" s="10"/>
      <c r="B1" s="10"/>
      <c r="C1" s="10"/>
      <c r="D1" s="10"/>
      <c r="E1" s="10"/>
      <c r="F1" s="10"/>
      <c r="G1" s="10"/>
      <c r="H1" s="10"/>
      <c r="I1" s="10"/>
      <c r="J1" s="10"/>
      <c r="K1" s="10"/>
      <c r="L1" s="10"/>
      <c r="M1" s="10"/>
      <c r="N1" s="10"/>
      <c r="O1" s="10"/>
      <c r="P1" s="10"/>
      <c r="Q1" s="10"/>
      <c r="R1" s="10"/>
      <c r="S1" s="10"/>
      <c r="T1" s="11"/>
      <c r="U1" s="15"/>
      <c r="V1" s="15"/>
      <c r="W1" s="15"/>
      <c r="X1" s="15"/>
      <c r="Y1" s="15"/>
      <c r="Z1" s="15"/>
      <c r="AA1" s="15"/>
      <c r="AB1" s="15"/>
      <c r="AC1" s="15"/>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112" x14ac:dyDescent="0.2">
      <c r="A2" s="10"/>
      <c r="B2" s="10"/>
      <c r="C2" s="10"/>
      <c r="D2" s="10"/>
      <c r="E2" s="10"/>
      <c r="F2" s="10"/>
      <c r="G2" s="10"/>
      <c r="H2" s="10"/>
      <c r="I2" s="10"/>
      <c r="J2" s="10"/>
      <c r="K2" s="10"/>
      <c r="L2" s="10"/>
      <c r="M2" s="10"/>
      <c r="N2" s="10"/>
      <c r="O2" s="10"/>
      <c r="P2" s="10"/>
      <c r="Q2" s="10"/>
      <c r="R2" s="10"/>
      <c r="S2" s="10"/>
      <c r="T2" s="11"/>
      <c r="U2" s="15"/>
      <c r="V2" s="15"/>
      <c r="W2" s="15"/>
      <c r="X2" s="15"/>
      <c r="Y2" s="15"/>
      <c r="Z2" s="15"/>
      <c r="AA2" s="15"/>
      <c r="AB2" s="15"/>
      <c r="AC2" s="15"/>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row>
    <row r="3" spans="1:112" x14ac:dyDescent="0.2">
      <c r="A3" s="10"/>
      <c r="B3" s="10"/>
      <c r="C3" s="10"/>
      <c r="D3" s="10"/>
      <c r="E3" s="10"/>
      <c r="F3" s="10"/>
      <c r="G3" s="10"/>
      <c r="H3" s="10"/>
      <c r="I3" s="10"/>
      <c r="J3" s="10"/>
      <c r="K3" s="10"/>
      <c r="L3" s="10"/>
      <c r="M3" s="10"/>
      <c r="N3" s="10"/>
      <c r="O3" s="10"/>
      <c r="P3" s="10"/>
      <c r="Q3" s="10"/>
      <c r="R3" s="10"/>
      <c r="S3" s="10"/>
      <c r="T3" s="11"/>
      <c r="U3" s="15"/>
      <c r="V3" s="15"/>
      <c r="W3" s="15"/>
      <c r="X3" s="15"/>
      <c r="Y3" s="15"/>
      <c r="Z3" s="15"/>
      <c r="AA3" s="15"/>
      <c r="AB3" s="15"/>
      <c r="AC3" s="15"/>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row>
    <row r="4" spans="1:112" x14ac:dyDescent="0.2">
      <c r="A4" s="10"/>
      <c r="B4" s="10"/>
      <c r="C4" s="10"/>
      <c r="D4" s="10"/>
      <c r="E4" s="10"/>
      <c r="F4" s="10"/>
      <c r="G4" s="10"/>
      <c r="H4" s="10"/>
      <c r="I4" s="10"/>
      <c r="J4" s="10"/>
      <c r="K4" s="10"/>
      <c r="L4" s="10"/>
      <c r="M4" s="10"/>
      <c r="N4" s="10"/>
      <c r="O4" s="10"/>
      <c r="P4" s="10"/>
      <c r="Q4" s="10"/>
      <c r="R4" s="10"/>
      <c r="S4" s="10"/>
      <c r="T4" s="11"/>
      <c r="U4" s="15"/>
      <c r="V4" s="15"/>
      <c r="W4" s="15"/>
      <c r="X4" s="15"/>
      <c r="Y4" s="15"/>
      <c r="Z4" s="15"/>
      <c r="AA4" s="15"/>
      <c r="AB4" s="15"/>
      <c r="AC4" s="15"/>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row>
    <row r="5" spans="1:112" x14ac:dyDescent="0.2">
      <c r="A5" s="10"/>
      <c r="B5" s="10"/>
      <c r="C5" s="10"/>
      <c r="D5" s="10"/>
      <c r="E5" s="10"/>
      <c r="F5" s="10"/>
      <c r="G5" s="10"/>
      <c r="H5" s="10"/>
      <c r="I5" s="10"/>
      <c r="J5" s="10"/>
      <c r="K5" s="10"/>
      <c r="L5" s="10"/>
      <c r="M5" s="10"/>
      <c r="N5" s="10"/>
      <c r="O5" s="10"/>
      <c r="P5" s="10"/>
      <c r="Q5" s="10"/>
      <c r="R5" s="10"/>
      <c r="S5" s="10"/>
      <c r="T5" s="11"/>
      <c r="U5" s="15"/>
      <c r="V5" s="15"/>
      <c r="W5" s="15"/>
      <c r="X5" s="15"/>
      <c r="Y5" s="15"/>
      <c r="Z5" s="15"/>
      <c r="AA5" s="15"/>
      <c r="AB5" s="15"/>
      <c r="AC5" s="15"/>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row>
    <row r="6" spans="1:112" x14ac:dyDescent="0.2">
      <c r="A6" s="10"/>
      <c r="B6" s="10"/>
      <c r="C6" s="10"/>
      <c r="D6" s="10"/>
      <c r="E6" s="10"/>
      <c r="F6" s="10"/>
      <c r="G6" s="10"/>
      <c r="H6" s="10"/>
      <c r="I6" s="10"/>
      <c r="J6" s="10"/>
      <c r="K6" s="10"/>
      <c r="L6" s="10"/>
      <c r="M6" s="10"/>
      <c r="N6" s="10"/>
      <c r="O6" s="10"/>
      <c r="P6" s="10"/>
      <c r="Q6" s="10"/>
      <c r="R6" s="10"/>
      <c r="S6" s="10"/>
      <c r="T6" s="11"/>
      <c r="U6" s="15"/>
      <c r="V6" s="15"/>
      <c r="W6" s="15"/>
      <c r="X6" s="15"/>
      <c r="Y6" s="15"/>
      <c r="Z6" s="15"/>
      <c r="AA6" s="15"/>
      <c r="AB6" s="15"/>
      <c r="AC6" s="15"/>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row>
    <row r="7" spans="1:112" x14ac:dyDescent="0.2">
      <c r="A7" s="10"/>
      <c r="B7" s="10"/>
      <c r="C7" s="10"/>
      <c r="D7" s="10"/>
      <c r="E7" s="10"/>
      <c r="F7" s="10"/>
      <c r="G7" s="10"/>
      <c r="H7" s="10"/>
      <c r="I7" s="10"/>
      <c r="J7" s="10"/>
      <c r="K7" s="10"/>
      <c r="L7" s="10"/>
      <c r="M7" s="10"/>
      <c r="N7" s="10"/>
      <c r="O7" s="10"/>
      <c r="P7" s="10"/>
      <c r="Q7" s="10"/>
      <c r="R7" s="10"/>
      <c r="S7" s="10"/>
      <c r="T7" s="11"/>
      <c r="U7" s="15"/>
      <c r="V7" s="15"/>
      <c r="W7" s="15"/>
      <c r="X7" s="15"/>
      <c r="Y7" s="15"/>
      <c r="Z7" s="15"/>
      <c r="AA7" s="15"/>
      <c r="AB7" s="15"/>
      <c r="AC7" s="15"/>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row>
    <row r="8" spans="1:112" x14ac:dyDescent="0.2">
      <c r="A8" s="10"/>
      <c r="B8" s="10"/>
      <c r="C8" s="10"/>
      <c r="D8" s="10"/>
      <c r="E8" s="10"/>
      <c r="F8" s="10"/>
      <c r="G8" s="10"/>
      <c r="H8" s="10"/>
      <c r="I8" s="10"/>
      <c r="J8" s="10"/>
      <c r="K8" s="10"/>
      <c r="L8" s="10"/>
      <c r="M8" s="10"/>
      <c r="N8" s="10"/>
      <c r="O8" s="10"/>
      <c r="P8" s="10"/>
      <c r="Q8" s="10"/>
      <c r="R8" s="10"/>
      <c r="S8" s="10"/>
      <c r="T8" s="11"/>
      <c r="U8" s="15"/>
      <c r="V8" s="15"/>
      <c r="W8" s="15"/>
      <c r="X8" s="15"/>
      <c r="Y8" s="15"/>
      <c r="Z8" s="15"/>
      <c r="AA8" s="15"/>
      <c r="AB8" s="15"/>
      <c r="AC8" s="15"/>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row>
    <row r="9" spans="1:112" x14ac:dyDescent="0.2">
      <c r="A9" s="10"/>
      <c r="B9" s="10"/>
      <c r="C9" s="10"/>
      <c r="D9" s="10"/>
      <c r="E9" s="10"/>
      <c r="F9" s="10"/>
      <c r="G9" s="10"/>
      <c r="H9" s="10"/>
      <c r="I9" s="10"/>
      <c r="J9" s="10"/>
      <c r="K9" s="10"/>
      <c r="L9" s="10"/>
      <c r="M9" s="10"/>
      <c r="N9" s="10"/>
      <c r="O9" s="10"/>
      <c r="P9" s="10"/>
      <c r="Q9" s="10"/>
      <c r="R9" s="10"/>
      <c r="S9" s="10"/>
      <c r="T9" s="11"/>
      <c r="U9" s="15"/>
      <c r="V9" s="15"/>
      <c r="W9" s="15"/>
      <c r="X9" s="15"/>
      <c r="Y9" s="15"/>
      <c r="Z9" s="15"/>
      <c r="AA9" s="15"/>
      <c r="AB9" s="15"/>
      <c r="AC9" s="15"/>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row>
    <row r="10" spans="1:112" x14ac:dyDescent="0.2">
      <c r="A10" s="10"/>
      <c r="B10" s="10"/>
      <c r="C10" s="10"/>
      <c r="D10" s="10"/>
      <c r="E10" s="10"/>
      <c r="F10" s="10"/>
      <c r="G10" s="10"/>
      <c r="H10" s="10"/>
      <c r="I10" s="10"/>
      <c r="J10" s="10"/>
      <c r="K10" s="10"/>
      <c r="L10" s="10"/>
      <c r="M10" s="10"/>
      <c r="N10" s="10"/>
      <c r="O10" s="10"/>
      <c r="P10" s="10"/>
      <c r="Q10" s="10"/>
      <c r="R10" s="10"/>
      <c r="S10" s="10"/>
      <c r="T10" s="11"/>
      <c r="U10" s="15"/>
      <c r="V10" s="15"/>
      <c r="W10" s="15"/>
      <c r="X10" s="15"/>
      <c r="Y10" s="15"/>
      <c r="Z10" s="15"/>
      <c r="AA10" s="15"/>
      <c r="AB10" s="15"/>
      <c r="AC10" s="15"/>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row>
    <row r="11" spans="1:112" x14ac:dyDescent="0.2">
      <c r="A11" s="10"/>
      <c r="B11" s="10"/>
      <c r="C11" s="10"/>
      <c r="D11" s="10"/>
      <c r="E11" s="10"/>
      <c r="F11" s="10"/>
      <c r="G11" s="10"/>
      <c r="H11" s="10"/>
      <c r="I11" s="10"/>
      <c r="J11" s="10"/>
      <c r="K11" s="10"/>
      <c r="L11" s="10"/>
      <c r="M11" s="10"/>
      <c r="N11" s="10"/>
      <c r="O11" s="10"/>
      <c r="P11" s="10"/>
      <c r="Q11" s="10"/>
      <c r="R11" s="10"/>
      <c r="S11" s="10"/>
      <c r="T11" s="11"/>
      <c r="U11" s="15"/>
      <c r="V11" s="15"/>
      <c r="W11" s="15"/>
      <c r="X11" s="15"/>
      <c r="Y11" s="15"/>
      <c r="Z11" s="15"/>
      <c r="AA11" s="15"/>
      <c r="AB11" s="15"/>
      <c r="AC11" s="15"/>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row>
    <row r="12" spans="1:112" x14ac:dyDescent="0.2">
      <c r="A12" s="10"/>
      <c r="B12" s="10"/>
      <c r="C12" s="10"/>
      <c r="D12" s="10"/>
      <c r="E12" s="10"/>
      <c r="F12" s="10"/>
      <c r="G12" s="10"/>
      <c r="H12" s="10"/>
      <c r="I12" s="10"/>
      <c r="J12" s="10"/>
      <c r="K12" s="10"/>
      <c r="L12" s="10"/>
      <c r="M12" s="10"/>
      <c r="N12" s="10"/>
      <c r="O12" s="10"/>
      <c r="P12" s="10"/>
      <c r="Q12" s="10"/>
      <c r="R12" s="10"/>
      <c r="S12" s="10"/>
      <c r="T12" s="11"/>
      <c r="U12" s="15"/>
      <c r="V12" s="15"/>
      <c r="W12" s="15"/>
      <c r="X12" s="15"/>
      <c r="Y12" s="15"/>
      <c r="Z12" s="15"/>
      <c r="AA12" s="15"/>
      <c r="AB12" s="15"/>
      <c r="AC12" s="15"/>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row>
    <row r="13" spans="1:112" x14ac:dyDescent="0.2">
      <c r="A13" s="10"/>
      <c r="B13" s="10"/>
      <c r="C13" s="10"/>
      <c r="D13" s="10"/>
      <c r="E13" s="10"/>
      <c r="F13" s="10"/>
      <c r="G13" s="10"/>
      <c r="H13" s="10"/>
      <c r="I13" s="10"/>
      <c r="J13" s="10"/>
      <c r="K13" s="10"/>
      <c r="L13" s="10"/>
      <c r="M13" s="10"/>
      <c r="N13" s="10"/>
      <c r="O13" s="10"/>
      <c r="P13" s="10"/>
      <c r="Q13" s="10"/>
      <c r="R13" s="10"/>
      <c r="S13" s="10"/>
      <c r="T13" s="11"/>
      <c r="U13" s="15"/>
      <c r="V13" s="15"/>
      <c r="W13" s="15"/>
      <c r="X13" s="15"/>
      <c r="Y13" s="15"/>
      <c r="Z13" s="15"/>
      <c r="AA13" s="15"/>
      <c r="AB13" s="15"/>
      <c r="AC13" s="15"/>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ht="12.75" customHeight="1" x14ac:dyDescent="0.2">
      <c r="A14" s="10"/>
      <c r="B14" s="10"/>
      <c r="C14" s="10"/>
      <c r="D14" s="10"/>
      <c r="E14" s="10"/>
      <c r="F14" s="10"/>
      <c r="G14" s="10"/>
      <c r="H14" s="10"/>
      <c r="I14" s="10"/>
      <c r="J14" s="10"/>
      <c r="K14" s="10"/>
      <c r="L14" s="10"/>
      <c r="M14" s="10"/>
      <c r="N14" s="10"/>
      <c r="O14" s="10"/>
      <c r="P14" s="10"/>
      <c r="Q14" s="10"/>
      <c r="R14" s="10"/>
      <c r="S14" s="10"/>
      <c r="T14" s="11"/>
      <c r="U14" s="15"/>
      <c r="V14" s="15"/>
      <c r="W14" s="15"/>
      <c r="X14" s="15"/>
      <c r="Y14" s="15"/>
      <c r="Z14" s="15"/>
      <c r="AA14" s="15"/>
      <c r="AB14" s="15"/>
      <c r="AC14" s="15"/>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ht="12.75" customHeight="1" x14ac:dyDescent="0.2">
      <c r="A15" s="10"/>
      <c r="B15" s="10"/>
      <c r="C15" s="10"/>
      <c r="D15" s="10"/>
      <c r="E15" s="10"/>
      <c r="F15" s="10"/>
      <c r="G15" s="10"/>
      <c r="H15" s="10"/>
      <c r="I15" s="10"/>
      <c r="J15" s="10"/>
      <c r="K15" s="10"/>
      <c r="L15" s="10"/>
      <c r="M15" s="10"/>
      <c r="N15" s="10"/>
      <c r="O15" s="10"/>
      <c r="P15" s="10"/>
      <c r="Q15" s="10"/>
      <c r="R15" s="10"/>
      <c r="S15" s="10"/>
      <c r="T15" s="11"/>
      <c r="U15" s="15"/>
      <c r="V15" s="15"/>
      <c r="W15" s="15"/>
      <c r="X15" s="15"/>
      <c r="Y15" s="15"/>
      <c r="Z15" s="15"/>
      <c r="AA15" s="15"/>
      <c r="AB15" s="15"/>
      <c r="AC15" s="15"/>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row>
    <row r="16" spans="1:112" ht="12.75" customHeight="1" x14ac:dyDescent="0.2">
      <c r="A16" s="10"/>
      <c r="B16" s="10"/>
      <c r="C16" s="10"/>
      <c r="D16" s="10"/>
      <c r="E16" s="10"/>
      <c r="F16" s="10"/>
      <c r="G16" s="10"/>
      <c r="H16" s="10"/>
      <c r="I16" s="10"/>
      <c r="J16" s="10"/>
      <c r="K16" s="10"/>
      <c r="L16" s="10"/>
      <c r="M16" s="10"/>
      <c r="N16" s="10"/>
      <c r="O16" s="10"/>
      <c r="P16" s="10"/>
      <c r="Q16" s="10"/>
      <c r="R16" s="10"/>
      <c r="S16" s="10"/>
      <c r="T16" s="11"/>
      <c r="U16" s="15"/>
      <c r="V16" s="15"/>
      <c r="W16" s="15"/>
      <c r="X16" s="15"/>
      <c r="Y16" s="15"/>
      <c r="Z16" s="15"/>
      <c r="AA16" s="15"/>
      <c r="AB16" s="15"/>
      <c r="AC16" s="15"/>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row>
    <row r="17" spans="1:112" ht="12.75" customHeight="1" x14ac:dyDescent="0.2">
      <c r="A17" s="10"/>
      <c r="B17" s="10"/>
      <c r="C17" s="10"/>
      <c r="D17" s="10"/>
      <c r="E17" s="10"/>
      <c r="F17" s="10"/>
      <c r="G17" s="10"/>
      <c r="H17" s="10"/>
      <c r="I17" s="10"/>
      <c r="J17" s="10"/>
      <c r="K17" s="10"/>
      <c r="L17" s="10"/>
      <c r="M17" s="10"/>
      <c r="N17" s="10"/>
      <c r="O17" s="10"/>
      <c r="P17" s="10"/>
      <c r="Q17" s="10"/>
      <c r="R17" s="10"/>
      <c r="S17" s="10"/>
      <c r="T17" s="11"/>
      <c r="U17" s="15"/>
      <c r="V17" s="15"/>
      <c r="W17" s="15"/>
      <c r="X17" s="15"/>
      <c r="Y17" s="15"/>
      <c r="Z17" s="15"/>
      <c r="AA17" s="15"/>
      <c r="AB17" s="15"/>
      <c r="AC17" s="15"/>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row>
    <row r="18" spans="1:112" ht="12.75" customHeight="1" x14ac:dyDescent="0.2">
      <c r="A18" s="10"/>
      <c r="B18" s="10"/>
      <c r="C18" s="10"/>
      <c r="D18" s="10"/>
      <c r="E18" s="10"/>
      <c r="F18" s="10"/>
      <c r="G18" s="10"/>
      <c r="H18" s="10"/>
      <c r="I18" s="10"/>
      <c r="J18" s="10"/>
      <c r="K18" s="10"/>
      <c r="L18" s="10"/>
      <c r="M18" s="10"/>
      <c r="N18" s="10"/>
      <c r="O18" s="10"/>
      <c r="P18" s="10"/>
      <c r="Q18" s="10"/>
      <c r="R18" s="10"/>
      <c r="S18" s="10"/>
      <c r="T18" s="11"/>
      <c r="U18" s="15"/>
      <c r="V18" s="15"/>
      <c r="W18" s="15"/>
      <c r="X18" s="15"/>
      <c r="Y18" s="15"/>
      <c r="Z18" s="15"/>
      <c r="AA18" s="15"/>
      <c r="AB18" s="15"/>
      <c r="AC18" s="15"/>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row>
    <row r="19" spans="1:112" ht="12.75" customHeight="1" x14ac:dyDescent="0.2">
      <c r="A19" s="10"/>
      <c r="B19" s="10"/>
      <c r="C19" s="10"/>
      <c r="D19" s="10"/>
      <c r="E19" s="10"/>
      <c r="F19" s="10"/>
      <c r="G19" s="10"/>
      <c r="H19" s="10"/>
      <c r="I19" s="10"/>
      <c r="J19" s="10"/>
      <c r="K19" s="10"/>
      <c r="L19" s="10"/>
      <c r="M19" s="10"/>
      <c r="N19" s="10"/>
      <c r="O19" s="10"/>
      <c r="P19" s="10"/>
      <c r="Q19" s="10"/>
      <c r="R19" s="10"/>
      <c r="S19" s="10"/>
      <c r="T19" s="11"/>
      <c r="U19" s="15"/>
      <c r="V19" s="15"/>
      <c r="W19" s="15"/>
      <c r="X19" s="15"/>
      <c r="Y19" s="15"/>
      <c r="Z19" s="15"/>
      <c r="AA19" s="15"/>
      <c r="AB19" s="15"/>
      <c r="AC19" s="15"/>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row>
    <row r="20" spans="1:112" ht="12.75" customHeight="1" x14ac:dyDescent="0.2">
      <c r="A20" s="10"/>
      <c r="B20" s="10"/>
      <c r="C20" s="10"/>
      <c r="D20" s="10"/>
      <c r="E20" s="10"/>
      <c r="F20" s="10"/>
      <c r="G20" s="10"/>
      <c r="H20" s="10"/>
      <c r="I20" s="10"/>
      <c r="J20" s="10"/>
      <c r="K20" s="10"/>
      <c r="L20" s="10"/>
      <c r="M20" s="10"/>
      <c r="N20" s="10"/>
      <c r="O20" s="10"/>
      <c r="P20" s="10"/>
      <c r="Q20" s="10"/>
      <c r="R20" s="10"/>
      <c r="S20" s="10"/>
      <c r="T20" s="11"/>
      <c r="U20" s="15"/>
      <c r="V20" s="15"/>
      <c r="W20" s="15"/>
      <c r="X20" s="15"/>
      <c r="Y20" s="15"/>
      <c r="Z20" s="15"/>
      <c r="AA20" s="15"/>
      <c r="AB20" s="15"/>
      <c r="AC20" s="15"/>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row>
    <row r="21" spans="1:112" x14ac:dyDescent="0.2">
      <c r="A21" s="10"/>
      <c r="B21" s="10"/>
      <c r="C21" s="10"/>
      <c r="D21" s="10"/>
      <c r="E21" s="10"/>
      <c r="F21" s="10"/>
      <c r="G21" s="10"/>
      <c r="H21" s="10"/>
      <c r="I21" s="10"/>
      <c r="J21" s="10"/>
      <c r="K21" s="10"/>
      <c r="L21" s="10"/>
      <c r="M21" s="10"/>
      <c r="N21" s="10"/>
      <c r="O21" s="10"/>
      <c r="P21" s="10"/>
      <c r="Q21" s="10"/>
      <c r="R21" s="10"/>
      <c r="S21" s="10"/>
      <c r="T21" s="11"/>
      <c r="U21" s="15"/>
      <c r="V21" s="15"/>
      <c r="W21" s="15"/>
      <c r="X21" s="15"/>
      <c r="Y21" s="15"/>
      <c r="Z21" s="15"/>
      <c r="AA21" s="15"/>
      <c r="AB21" s="15"/>
      <c r="AC21" s="15"/>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row>
    <row r="22" spans="1:112" ht="12.75" customHeight="1" x14ac:dyDescent="0.2">
      <c r="A22" s="10"/>
      <c r="B22" s="10"/>
      <c r="C22" s="10"/>
      <c r="D22" s="10"/>
      <c r="E22" s="10"/>
      <c r="F22" s="10"/>
      <c r="G22" s="10"/>
      <c r="H22" s="10"/>
      <c r="I22" s="10"/>
      <c r="J22" s="10"/>
      <c r="K22" s="10"/>
      <c r="L22" s="10"/>
      <c r="M22" s="10"/>
      <c r="N22" s="10"/>
      <c r="O22" s="10"/>
      <c r="P22" s="10"/>
      <c r="Q22" s="10"/>
      <c r="R22" s="10"/>
      <c r="S22" s="10"/>
      <c r="T22" s="11"/>
      <c r="U22" s="15"/>
      <c r="V22" s="15"/>
      <c r="W22" s="15"/>
      <c r="X22" s="15"/>
      <c r="Y22" s="15"/>
      <c r="Z22" s="15"/>
      <c r="AA22" s="15"/>
      <c r="AB22" s="15"/>
      <c r="AC22" s="15"/>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row>
    <row r="23" spans="1:112" x14ac:dyDescent="0.2">
      <c r="A23" s="10"/>
      <c r="B23" s="10"/>
      <c r="C23" s="10"/>
      <c r="D23" s="10"/>
      <c r="E23" s="10"/>
      <c r="F23" s="10"/>
      <c r="G23" s="10"/>
      <c r="H23" s="10"/>
      <c r="I23" s="10"/>
      <c r="J23" s="10"/>
      <c r="K23" s="10"/>
      <c r="L23" s="10"/>
      <c r="M23" s="10"/>
      <c r="N23" s="10"/>
      <c r="O23" s="10"/>
      <c r="P23" s="10"/>
      <c r="Q23" s="10"/>
      <c r="R23" s="10"/>
      <c r="S23" s="10"/>
      <c r="T23" s="11"/>
      <c r="U23" s="15"/>
      <c r="V23" s="15"/>
      <c r="W23" s="15"/>
      <c r="X23" s="15"/>
      <c r="Y23" s="15"/>
      <c r="Z23" s="15"/>
      <c r="AA23" s="15"/>
      <c r="AB23" s="15"/>
      <c r="AC23" s="15"/>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row>
    <row r="24" spans="1:112" ht="12.75" customHeight="1" x14ac:dyDescent="0.2">
      <c r="A24" s="10"/>
      <c r="B24" s="10"/>
      <c r="C24" s="10"/>
      <c r="D24" s="10"/>
      <c r="E24" s="10"/>
      <c r="F24" s="10"/>
      <c r="G24" s="10"/>
      <c r="H24" s="10"/>
      <c r="I24" s="10"/>
      <c r="J24" s="10"/>
      <c r="K24" s="10"/>
      <c r="L24" s="10"/>
      <c r="M24" s="10"/>
      <c r="N24" s="10"/>
      <c r="O24" s="10"/>
      <c r="P24" s="10"/>
      <c r="Q24" s="10"/>
      <c r="R24" s="10"/>
      <c r="S24" s="10"/>
      <c r="T24" s="11"/>
      <c r="U24" s="15"/>
      <c r="V24" s="15"/>
      <c r="W24" s="15"/>
      <c r="X24" s="15"/>
      <c r="Y24" s="15"/>
      <c r="Z24" s="15"/>
      <c r="AA24" s="15"/>
      <c r="AB24" s="15"/>
      <c r="AC24" s="15"/>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row>
    <row r="25" spans="1:112" ht="15" customHeight="1" x14ac:dyDescent="0.2">
      <c r="A25" s="10"/>
      <c r="B25" s="10"/>
      <c r="C25" s="17" t="s">
        <v>0</v>
      </c>
      <c r="D25" s="17"/>
      <c r="E25" s="478">
        <f>Relevé!D24</f>
        <v>0</v>
      </c>
      <c r="F25" s="478"/>
      <c r="G25" s="478"/>
      <c r="H25" s="478"/>
      <c r="I25" s="10"/>
      <c r="J25" s="10"/>
      <c r="K25" s="10"/>
      <c r="L25" s="10"/>
      <c r="M25" s="10"/>
      <c r="N25" s="10"/>
      <c r="O25" s="10"/>
      <c r="P25" s="10"/>
      <c r="Q25" s="10"/>
      <c r="R25" s="10"/>
      <c r="S25" s="10"/>
      <c r="T25" s="11"/>
      <c r="U25" s="15"/>
      <c r="V25" s="15"/>
      <c r="W25" s="15"/>
      <c r="X25" s="15"/>
      <c r="Y25" s="15"/>
      <c r="Z25" s="15"/>
      <c r="AA25" s="15"/>
      <c r="AB25" s="15"/>
      <c r="AC25" s="15"/>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row>
    <row r="26" spans="1:112" ht="15" customHeight="1" x14ac:dyDescent="0.2">
      <c r="A26" s="10"/>
      <c r="B26" s="10"/>
      <c r="C26" s="17" t="s">
        <v>1</v>
      </c>
      <c r="D26" s="17"/>
      <c r="E26" s="478">
        <f>Relevé!D25</f>
        <v>0</v>
      </c>
      <c r="F26" s="478"/>
      <c r="G26" s="478"/>
      <c r="H26" s="478"/>
      <c r="I26" s="10"/>
      <c r="J26" s="10"/>
      <c r="K26" s="10"/>
      <c r="L26" s="479" t="s">
        <v>196</v>
      </c>
      <c r="M26" s="480"/>
      <c r="N26" s="481"/>
      <c r="O26" s="484">
        <f>Relevé!E32</f>
        <v>0</v>
      </c>
      <c r="P26" s="485"/>
      <c r="Q26" s="295" t="s">
        <v>7</v>
      </c>
      <c r="R26" s="10"/>
      <c r="S26" s="10"/>
      <c r="T26" s="11"/>
      <c r="U26" s="15"/>
      <c r="V26" s="15"/>
      <c r="W26" s="15"/>
      <c r="X26" s="15"/>
      <c r="Y26" s="15"/>
      <c r="Z26" s="15"/>
      <c r="AA26" s="15"/>
      <c r="AB26" s="15"/>
      <c r="AC26" s="15"/>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row>
    <row r="27" spans="1:112" ht="15" customHeight="1" x14ac:dyDescent="0.2">
      <c r="A27" s="10"/>
      <c r="B27" s="10"/>
      <c r="C27" s="17" t="s">
        <v>2</v>
      </c>
      <c r="D27" s="17"/>
      <c r="E27" s="478">
        <f>Relevé!D26</f>
        <v>0</v>
      </c>
      <c r="F27" s="478"/>
      <c r="G27" s="478"/>
      <c r="H27" s="478"/>
      <c r="I27" s="10"/>
      <c r="J27" s="10"/>
      <c r="K27" s="10"/>
      <c r="L27" s="482"/>
      <c r="M27" s="483"/>
      <c r="N27" s="483"/>
      <c r="O27" s="486">
        <f>Relevé!E33</f>
        <v>0</v>
      </c>
      <c r="P27" s="487"/>
      <c r="Q27" s="296" t="s">
        <v>8</v>
      </c>
      <c r="R27" s="10"/>
      <c r="S27" s="10"/>
      <c r="T27" s="11"/>
      <c r="U27" s="15"/>
      <c r="V27" s="15"/>
      <c r="W27" s="15"/>
      <c r="X27" s="15"/>
      <c r="Y27" s="15"/>
      <c r="Z27" s="15"/>
      <c r="AA27" s="15"/>
      <c r="AB27" s="15"/>
      <c r="AC27" s="15"/>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row>
    <row r="28" spans="1:112" ht="15" customHeight="1" x14ac:dyDescent="0.2">
      <c r="A28" s="10"/>
      <c r="B28" s="10"/>
      <c r="C28" s="17" t="s">
        <v>3</v>
      </c>
      <c r="D28" s="17"/>
      <c r="E28" s="478">
        <f>Relevé!D27</f>
        <v>0</v>
      </c>
      <c r="F28" s="478"/>
      <c r="G28" s="478"/>
      <c r="H28" s="478"/>
      <c r="I28" s="10"/>
      <c r="J28" s="10"/>
      <c r="K28" s="107"/>
      <c r="L28" s="479" t="s">
        <v>197</v>
      </c>
      <c r="M28" s="480"/>
      <c r="N28" s="481"/>
      <c r="O28" s="529">
        <f>Relevé!E34</f>
        <v>0</v>
      </c>
      <c r="P28" s="530"/>
      <c r="Q28" s="531"/>
      <c r="R28" s="10"/>
      <c r="S28" s="10"/>
      <c r="T28" s="11"/>
      <c r="U28" s="15"/>
      <c r="V28" s="15"/>
      <c r="W28" s="15"/>
      <c r="X28" s="15"/>
      <c r="Y28" s="15"/>
      <c r="Z28" s="15"/>
      <c r="AA28" s="15"/>
      <c r="AB28" s="15"/>
      <c r="AC28" s="15"/>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row>
    <row r="29" spans="1:112" ht="15" customHeight="1" x14ac:dyDescent="0.2">
      <c r="A29" s="10"/>
      <c r="B29" s="10"/>
      <c r="C29" s="17" t="s">
        <v>4</v>
      </c>
      <c r="D29" s="17"/>
      <c r="E29" s="478">
        <f>Relevé!D28</f>
        <v>0</v>
      </c>
      <c r="F29" s="478"/>
      <c r="G29" s="478"/>
      <c r="H29" s="478"/>
      <c r="I29" s="10"/>
      <c r="J29" s="10"/>
      <c r="K29" s="10"/>
      <c r="L29" s="526"/>
      <c r="M29" s="527"/>
      <c r="N29" s="528"/>
      <c r="O29" s="532"/>
      <c r="P29" s="533"/>
      <c r="Q29" s="534"/>
      <c r="R29" s="10"/>
      <c r="S29" s="10"/>
      <c r="T29" s="11"/>
      <c r="U29" s="15"/>
      <c r="V29" s="15"/>
      <c r="W29" s="15"/>
      <c r="X29" s="15"/>
      <c r="Y29" s="15"/>
      <c r="Z29" s="15"/>
      <c r="AA29" s="15"/>
      <c r="AB29" s="15"/>
      <c r="AC29" s="15"/>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row>
    <row r="30" spans="1:112" ht="15" customHeight="1" x14ac:dyDescent="0.2">
      <c r="A30" s="10"/>
      <c r="B30" s="20"/>
      <c r="C30" s="17" t="s">
        <v>5</v>
      </c>
      <c r="D30" s="17"/>
      <c r="E30" s="478">
        <f>Relevé!D29</f>
        <v>0</v>
      </c>
      <c r="F30" s="478"/>
      <c r="G30" s="478"/>
      <c r="H30" s="478"/>
      <c r="I30" s="10"/>
      <c r="J30" s="10"/>
      <c r="K30" s="10"/>
      <c r="L30" s="10"/>
      <c r="M30" s="10"/>
      <c r="N30" s="10"/>
      <c r="O30" s="10"/>
      <c r="P30" s="10"/>
      <c r="Q30" s="121"/>
      <c r="R30" s="10"/>
      <c r="S30" s="10"/>
      <c r="T30" s="11"/>
      <c r="U30" s="15"/>
      <c r="V30" s="15"/>
      <c r="W30" s="15"/>
      <c r="X30" s="15"/>
      <c r="Y30" s="15"/>
      <c r="Z30" s="15"/>
      <c r="AA30" s="15"/>
      <c r="AB30" s="15"/>
      <c r="AC30" s="15"/>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row>
    <row r="31" spans="1:112" ht="12.75" customHeight="1" x14ac:dyDescent="0.2">
      <c r="A31" s="10"/>
      <c r="B31" s="23"/>
      <c r="C31" s="24"/>
      <c r="D31" s="24"/>
      <c r="E31" s="23"/>
      <c r="F31" s="23"/>
      <c r="G31" s="10"/>
      <c r="H31" s="10"/>
      <c r="I31" s="10"/>
      <c r="J31" s="10"/>
      <c r="K31" s="10"/>
      <c r="L31" s="10"/>
      <c r="M31" s="10"/>
      <c r="N31" s="10"/>
      <c r="O31" s="10"/>
      <c r="P31" s="10"/>
      <c r="Q31" s="10"/>
      <c r="R31" s="10"/>
      <c r="S31" s="10"/>
      <c r="T31" s="11"/>
      <c r="U31" s="15"/>
      <c r="V31" s="15"/>
      <c r="W31" s="15"/>
      <c r="X31" s="15"/>
      <c r="Y31" s="15"/>
      <c r="Z31" s="15"/>
      <c r="AA31" s="15"/>
      <c r="AB31" s="15"/>
      <c r="AC31" s="15"/>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row>
    <row r="32" spans="1:112" ht="12.75" customHeight="1" x14ac:dyDescent="0.2">
      <c r="A32" s="10"/>
      <c r="B32" s="23"/>
      <c r="C32" s="23"/>
      <c r="D32" s="23"/>
      <c r="E32" s="23"/>
      <c r="F32" s="23"/>
      <c r="G32" s="10"/>
      <c r="H32" s="10"/>
      <c r="I32" s="10"/>
      <c r="J32" s="10"/>
      <c r="K32" s="10"/>
      <c r="L32" s="10"/>
      <c r="M32" s="10"/>
      <c r="N32" s="10"/>
      <c r="O32" s="10"/>
      <c r="P32" s="10"/>
      <c r="Q32" s="10"/>
      <c r="R32" s="10"/>
      <c r="S32" s="10"/>
      <c r="T32" s="11"/>
      <c r="U32" s="15"/>
      <c r="V32" s="15"/>
      <c r="W32" s="15"/>
      <c r="X32" s="15"/>
      <c r="Y32" s="15"/>
      <c r="Z32" s="15"/>
      <c r="AA32" s="15"/>
      <c r="AB32" s="15"/>
      <c r="AC32" s="15"/>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row>
    <row r="33" spans="1:112" ht="12.75" customHeight="1" x14ac:dyDescent="0.2">
      <c r="A33" s="488" t="s">
        <v>198</v>
      </c>
      <c r="B33" s="488"/>
      <c r="C33" s="488"/>
      <c r="D33" s="488"/>
      <c r="E33" s="488"/>
      <c r="F33" s="488"/>
      <c r="G33" s="488"/>
      <c r="H33" s="488"/>
      <c r="I33" s="488"/>
      <c r="J33" s="488"/>
      <c r="K33" s="488"/>
      <c r="L33" s="488"/>
      <c r="M33" s="488"/>
      <c r="N33" s="488"/>
      <c r="O33" s="488"/>
      <c r="P33" s="488"/>
      <c r="Q33" s="488"/>
      <c r="R33" s="488"/>
      <c r="S33" s="488"/>
      <c r="T33" s="27"/>
      <c r="U33" s="15"/>
      <c r="V33" s="15"/>
      <c r="W33" s="15"/>
      <c r="X33" s="15"/>
      <c r="Y33" s="15"/>
      <c r="Z33" s="15"/>
      <c r="AA33" s="15"/>
      <c r="AB33" s="15"/>
      <c r="AC33" s="15"/>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row>
    <row r="34" spans="1:112" ht="12.75" customHeight="1" x14ac:dyDescent="0.2">
      <c r="A34" s="488"/>
      <c r="B34" s="488"/>
      <c r="C34" s="488"/>
      <c r="D34" s="488"/>
      <c r="E34" s="488"/>
      <c r="F34" s="488"/>
      <c r="G34" s="488"/>
      <c r="H34" s="488"/>
      <c r="I34" s="488"/>
      <c r="J34" s="488"/>
      <c r="K34" s="488"/>
      <c r="L34" s="488"/>
      <c r="M34" s="488"/>
      <c r="N34" s="488"/>
      <c r="O34" s="488"/>
      <c r="P34" s="488"/>
      <c r="Q34" s="488"/>
      <c r="R34" s="488"/>
      <c r="S34" s="488"/>
      <c r="T34" s="27"/>
      <c r="U34" s="15"/>
      <c r="V34" s="15"/>
      <c r="W34" s="15"/>
      <c r="X34" s="15"/>
      <c r="Y34" s="15"/>
      <c r="Z34" s="15"/>
      <c r="AA34" s="15"/>
      <c r="AB34" s="15"/>
      <c r="AC34" s="15"/>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row>
    <row r="35" spans="1:112" x14ac:dyDescent="0.2">
      <c r="A35" s="10"/>
      <c r="B35" s="10"/>
      <c r="C35" s="10"/>
      <c r="D35" s="10"/>
      <c r="E35" s="10"/>
      <c r="F35" s="10"/>
      <c r="G35" s="10"/>
      <c r="H35" s="10"/>
      <c r="I35" s="10"/>
      <c r="J35" s="10"/>
      <c r="K35" s="10"/>
      <c r="L35" s="10"/>
      <c r="M35" s="10"/>
      <c r="N35" s="10"/>
      <c r="O35" s="10"/>
      <c r="P35" s="10"/>
      <c r="Q35" s="10"/>
      <c r="R35" s="10"/>
      <c r="S35" s="10"/>
      <c r="T35" s="27"/>
      <c r="U35" s="15"/>
      <c r="V35" s="15"/>
      <c r="W35" s="15"/>
      <c r="X35" s="15"/>
      <c r="Y35" s="15"/>
      <c r="Z35" s="15"/>
      <c r="AA35" s="15"/>
      <c r="AB35" s="15"/>
      <c r="AC35" s="15"/>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row>
    <row r="36" spans="1:112" ht="12.75" customHeight="1" x14ac:dyDescent="0.2">
      <c r="A36" s="489" t="s">
        <v>267</v>
      </c>
      <c r="B36" s="489"/>
      <c r="C36" s="489"/>
      <c r="D36" s="489"/>
      <c r="E36" s="489"/>
      <c r="F36" s="489"/>
      <c r="G36" s="489"/>
      <c r="H36" s="489"/>
      <c r="I36" s="489"/>
      <c r="J36" s="489"/>
      <c r="K36" s="489"/>
      <c r="L36" s="489"/>
      <c r="M36" s="489"/>
      <c r="N36" s="489"/>
      <c r="O36" s="489"/>
      <c r="P36" s="489"/>
      <c r="Q36" s="489"/>
      <c r="R36" s="489"/>
      <c r="S36" s="489"/>
      <c r="T36" s="27"/>
      <c r="U36" s="15"/>
      <c r="V36" s="15"/>
      <c r="W36" s="15"/>
      <c r="X36" s="15"/>
      <c r="Y36" s="15"/>
      <c r="Z36" s="15"/>
      <c r="AA36" s="15"/>
      <c r="AB36" s="15"/>
      <c r="AC36" s="15"/>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row>
    <row r="37" spans="1:112" ht="12.75" customHeight="1" x14ac:dyDescent="0.2">
      <c r="A37" s="489"/>
      <c r="B37" s="489"/>
      <c r="C37" s="489"/>
      <c r="D37" s="489"/>
      <c r="E37" s="489"/>
      <c r="F37" s="489"/>
      <c r="G37" s="489"/>
      <c r="H37" s="489"/>
      <c r="I37" s="489"/>
      <c r="J37" s="489"/>
      <c r="K37" s="489"/>
      <c r="L37" s="489"/>
      <c r="M37" s="489"/>
      <c r="N37" s="489"/>
      <c r="O37" s="489"/>
      <c r="P37" s="489"/>
      <c r="Q37" s="489"/>
      <c r="R37" s="489"/>
      <c r="S37" s="489"/>
      <c r="T37" s="27"/>
      <c r="U37" s="15"/>
      <c r="V37" s="15"/>
      <c r="W37" s="15"/>
      <c r="X37" s="15"/>
      <c r="Y37" s="15"/>
      <c r="Z37" s="15"/>
      <c r="AA37" s="15"/>
      <c r="AB37" s="15"/>
      <c r="AC37" s="15"/>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row>
    <row r="38" spans="1:112" ht="12.75" customHeight="1" x14ac:dyDescent="0.2">
      <c r="A38" s="489"/>
      <c r="B38" s="489"/>
      <c r="C38" s="489"/>
      <c r="D38" s="489"/>
      <c r="E38" s="489"/>
      <c r="F38" s="489"/>
      <c r="G38" s="489"/>
      <c r="H38" s="489"/>
      <c r="I38" s="489"/>
      <c r="J38" s="489"/>
      <c r="K38" s="489"/>
      <c r="L38" s="489"/>
      <c r="M38" s="489"/>
      <c r="N38" s="489"/>
      <c r="O38" s="489"/>
      <c r="P38" s="489"/>
      <c r="Q38" s="489"/>
      <c r="R38" s="489"/>
      <c r="S38" s="489"/>
      <c r="T38" s="27"/>
      <c r="U38" s="15"/>
      <c r="V38" s="15"/>
      <c r="W38" s="15"/>
      <c r="X38" s="15"/>
      <c r="Y38" s="15"/>
      <c r="Z38" s="15"/>
      <c r="AA38" s="15"/>
      <c r="AB38" s="15"/>
      <c r="AC38" s="15"/>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row>
    <row r="39" spans="1:112" ht="12.75" customHeight="1" x14ac:dyDescent="0.2">
      <c r="A39" s="489"/>
      <c r="B39" s="489"/>
      <c r="C39" s="489"/>
      <c r="D39" s="489"/>
      <c r="E39" s="489"/>
      <c r="F39" s="489"/>
      <c r="G39" s="489"/>
      <c r="H39" s="489"/>
      <c r="I39" s="489"/>
      <c r="J39" s="489"/>
      <c r="K39" s="489"/>
      <c r="L39" s="489"/>
      <c r="M39" s="489"/>
      <c r="N39" s="489"/>
      <c r="O39" s="489"/>
      <c r="P39" s="489"/>
      <c r="Q39" s="489"/>
      <c r="R39" s="489"/>
      <c r="S39" s="489"/>
      <c r="T39" s="27"/>
      <c r="U39" s="15"/>
      <c r="V39" s="15"/>
      <c r="W39" s="15"/>
      <c r="X39" s="15"/>
      <c r="Y39" s="15"/>
      <c r="Z39" s="15"/>
      <c r="AA39" s="15"/>
      <c r="AB39" s="15"/>
      <c r="AC39" s="15"/>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row>
    <row r="40" spans="1:112" ht="12.75" customHeight="1" x14ac:dyDescent="0.2">
      <c r="A40" s="489"/>
      <c r="B40" s="489"/>
      <c r="C40" s="489"/>
      <c r="D40" s="489"/>
      <c r="E40" s="489"/>
      <c r="F40" s="489"/>
      <c r="G40" s="489"/>
      <c r="H40" s="489"/>
      <c r="I40" s="489"/>
      <c r="J40" s="489"/>
      <c r="K40" s="489"/>
      <c r="L40" s="489"/>
      <c r="M40" s="489"/>
      <c r="N40" s="489"/>
      <c r="O40" s="489"/>
      <c r="P40" s="489"/>
      <c r="Q40" s="489"/>
      <c r="R40" s="489"/>
      <c r="S40" s="489"/>
      <c r="T40" s="27"/>
      <c r="U40" s="15"/>
      <c r="V40" s="15"/>
      <c r="W40" s="15"/>
      <c r="X40" s="15"/>
      <c r="Y40" s="15"/>
      <c r="Z40" s="15"/>
      <c r="AA40" s="15"/>
      <c r="AB40" s="15"/>
      <c r="AC40" s="15"/>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row>
    <row r="41" spans="1:112" ht="12.75" customHeight="1" x14ac:dyDescent="0.2">
      <c r="A41" s="489"/>
      <c r="B41" s="489"/>
      <c r="C41" s="489"/>
      <c r="D41" s="489"/>
      <c r="E41" s="489"/>
      <c r="F41" s="489"/>
      <c r="G41" s="489"/>
      <c r="H41" s="489"/>
      <c r="I41" s="489"/>
      <c r="J41" s="489"/>
      <c r="K41" s="489"/>
      <c r="L41" s="489"/>
      <c r="M41" s="489"/>
      <c r="N41" s="489"/>
      <c r="O41" s="489"/>
      <c r="P41" s="489"/>
      <c r="Q41" s="489"/>
      <c r="R41" s="489"/>
      <c r="S41" s="489"/>
      <c r="T41" s="27"/>
      <c r="U41" s="15"/>
      <c r="V41" s="15"/>
      <c r="W41" s="15"/>
      <c r="X41" s="15"/>
      <c r="Y41" s="15"/>
      <c r="Z41" s="15"/>
      <c r="AA41" s="15"/>
      <c r="AB41" s="15"/>
      <c r="AC41" s="15"/>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row>
    <row r="42" spans="1:112" ht="12.75" customHeight="1" x14ac:dyDescent="0.2">
      <c r="A42" s="489"/>
      <c r="B42" s="489"/>
      <c r="C42" s="489"/>
      <c r="D42" s="489"/>
      <c r="E42" s="489"/>
      <c r="F42" s="489"/>
      <c r="G42" s="489"/>
      <c r="H42" s="489"/>
      <c r="I42" s="489"/>
      <c r="J42" s="489"/>
      <c r="K42" s="489"/>
      <c r="L42" s="489"/>
      <c r="M42" s="489"/>
      <c r="N42" s="489"/>
      <c r="O42" s="489"/>
      <c r="P42" s="489"/>
      <c r="Q42" s="489"/>
      <c r="R42" s="489"/>
      <c r="S42" s="489"/>
      <c r="T42" s="27"/>
      <c r="U42" s="15"/>
      <c r="V42" s="15"/>
      <c r="W42" s="15"/>
      <c r="X42" s="15"/>
      <c r="Y42" s="15"/>
      <c r="Z42" s="15"/>
      <c r="AA42" s="15"/>
      <c r="AB42" s="15"/>
      <c r="AC42" s="15"/>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row>
    <row r="43" spans="1:112" ht="12.75" customHeight="1" x14ac:dyDescent="0.2">
      <c r="A43" s="489"/>
      <c r="B43" s="489"/>
      <c r="C43" s="489"/>
      <c r="D43" s="489"/>
      <c r="E43" s="489"/>
      <c r="F43" s="489"/>
      <c r="G43" s="489"/>
      <c r="H43" s="489"/>
      <c r="I43" s="489"/>
      <c r="J43" s="489"/>
      <c r="K43" s="489"/>
      <c r="L43" s="489"/>
      <c r="M43" s="489"/>
      <c r="N43" s="489"/>
      <c r="O43" s="489"/>
      <c r="P43" s="489"/>
      <c r="Q43" s="489"/>
      <c r="R43" s="489"/>
      <c r="S43" s="489"/>
      <c r="T43" s="27"/>
      <c r="U43" s="15"/>
      <c r="V43" s="15"/>
      <c r="W43" s="15"/>
      <c r="X43" s="15"/>
      <c r="Y43" s="15"/>
      <c r="Z43" s="15"/>
      <c r="AA43" s="15"/>
      <c r="AB43" s="15"/>
      <c r="AC43" s="15"/>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row>
    <row r="44" spans="1:112" ht="12.75" customHeight="1" x14ac:dyDescent="0.2">
      <c r="A44" s="489"/>
      <c r="B44" s="489"/>
      <c r="C44" s="489"/>
      <c r="D44" s="489"/>
      <c r="E44" s="489"/>
      <c r="F44" s="489"/>
      <c r="G44" s="489"/>
      <c r="H44" s="489"/>
      <c r="I44" s="489"/>
      <c r="J44" s="489"/>
      <c r="K44" s="489"/>
      <c r="L44" s="489"/>
      <c r="M44" s="489"/>
      <c r="N44" s="489"/>
      <c r="O44" s="489"/>
      <c r="P44" s="489"/>
      <c r="Q44" s="489"/>
      <c r="R44" s="489"/>
      <c r="S44" s="489"/>
      <c r="T44" s="27"/>
      <c r="U44" s="15"/>
      <c r="V44" s="15"/>
      <c r="W44" s="15"/>
      <c r="X44" s="15"/>
      <c r="Y44" s="15"/>
      <c r="Z44" s="15"/>
      <c r="AA44" s="15"/>
      <c r="AB44" s="15"/>
      <c r="AC44" s="15"/>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row>
    <row r="45" spans="1:112" ht="12.75" customHeight="1" x14ac:dyDescent="0.2">
      <c r="A45" s="489"/>
      <c r="B45" s="489"/>
      <c r="C45" s="489"/>
      <c r="D45" s="489"/>
      <c r="E45" s="489"/>
      <c r="F45" s="489"/>
      <c r="G45" s="489"/>
      <c r="H45" s="489"/>
      <c r="I45" s="489"/>
      <c r="J45" s="489"/>
      <c r="K45" s="489"/>
      <c r="L45" s="489"/>
      <c r="M45" s="489"/>
      <c r="N45" s="489"/>
      <c r="O45" s="489"/>
      <c r="P45" s="489"/>
      <c r="Q45" s="489"/>
      <c r="R45" s="489"/>
      <c r="S45" s="489"/>
      <c r="T45" s="27"/>
      <c r="U45" s="15"/>
      <c r="V45" s="15"/>
      <c r="W45" s="15"/>
      <c r="X45" s="15"/>
      <c r="Y45" s="15"/>
      <c r="Z45" s="15"/>
      <c r="AA45" s="15"/>
      <c r="AB45" s="15"/>
      <c r="AC45" s="15"/>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row>
    <row r="46" spans="1:112" ht="12.75" customHeight="1" x14ac:dyDescent="0.2">
      <c r="A46" s="489"/>
      <c r="B46" s="489"/>
      <c r="C46" s="489"/>
      <c r="D46" s="489"/>
      <c r="E46" s="489"/>
      <c r="F46" s="489"/>
      <c r="G46" s="489"/>
      <c r="H46" s="489"/>
      <c r="I46" s="489"/>
      <c r="J46" s="489"/>
      <c r="K46" s="489"/>
      <c r="L46" s="489"/>
      <c r="M46" s="489"/>
      <c r="N46" s="489"/>
      <c r="O46" s="489"/>
      <c r="P46" s="489"/>
      <c r="Q46" s="489"/>
      <c r="R46" s="489"/>
      <c r="S46" s="489"/>
      <c r="T46" s="27"/>
      <c r="U46" s="15"/>
      <c r="V46" s="15"/>
      <c r="W46" s="15"/>
      <c r="X46" s="15"/>
      <c r="Y46" s="15"/>
      <c r="Z46" s="15"/>
      <c r="AA46" s="15"/>
      <c r="AB46" s="15"/>
      <c r="AC46" s="15"/>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row>
    <row r="47" spans="1:112" ht="12.75" customHeight="1" x14ac:dyDescent="0.2">
      <c r="A47" s="156"/>
      <c r="B47" s="156"/>
      <c r="C47" s="156"/>
      <c r="D47" s="156"/>
      <c r="E47" s="156"/>
      <c r="F47" s="156"/>
      <c r="G47" s="156"/>
      <c r="H47" s="156"/>
      <c r="I47" s="156"/>
      <c r="J47" s="156"/>
      <c r="K47" s="156"/>
      <c r="L47" s="156"/>
      <c r="M47" s="156"/>
      <c r="N47" s="156"/>
      <c r="O47" s="156"/>
      <c r="P47" s="156"/>
      <c r="Q47" s="156"/>
      <c r="R47" s="156"/>
      <c r="S47" s="156"/>
      <c r="T47" s="27"/>
      <c r="U47" s="15"/>
      <c r="V47" s="15"/>
      <c r="W47" s="15"/>
      <c r="X47" s="15"/>
      <c r="Y47" s="15"/>
      <c r="Z47" s="15"/>
      <c r="AA47" s="15"/>
      <c r="AB47" s="15"/>
      <c r="AC47" s="15"/>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row>
    <row r="48" spans="1:112" ht="12.75" customHeight="1" x14ac:dyDescent="0.2">
      <c r="A48" s="489" t="s">
        <v>307</v>
      </c>
      <c r="B48" s="489"/>
      <c r="C48" s="489"/>
      <c r="D48" s="489"/>
      <c r="E48" s="489"/>
      <c r="F48" s="489"/>
      <c r="G48" s="489"/>
      <c r="H48" s="489"/>
      <c r="I48" s="489"/>
      <c r="J48" s="489"/>
      <c r="K48" s="489"/>
      <c r="L48" s="489"/>
      <c r="M48" s="489"/>
      <c r="N48" s="489"/>
      <c r="O48" s="489"/>
      <c r="P48" s="489"/>
      <c r="Q48" s="489"/>
      <c r="R48" s="489"/>
      <c r="S48" s="489"/>
      <c r="T48" s="27"/>
      <c r="U48" s="15"/>
      <c r="V48" s="15"/>
      <c r="W48" s="15"/>
      <c r="X48" s="15"/>
      <c r="Y48" s="15"/>
      <c r="Z48" s="15"/>
      <c r="AA48" s="15"/>
      <c r="AB48" s="15"/>
      <c r="AC48" s="15"/>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row>
    <row r="49" spans="1:112" ht="14.1" customHeight="1" x14ac:dyDescent="0.2">
      <c r="A49" s="489"/>
      <c r="B49" s="489"/>
      <c r="C49" s="489"/>
      <c r="D49" s="489"/>
      <c r="E49" s="489"/>
      <c r="F49" s="489"/>
      <c r="G49" s="489"/>
      <c r="H49" s="489"/>
      <c r="I49" s="489"/>
      <c r="J49" s="489"/>
      <c r="K49" s="489"/>
      <c r="L49" s="489"/>
      <c r="M49" s="489"/>
      <c r="N49" s="489"/>
      <c r="O49" s="489"/>
      <c r="P49" s="489"/>
      <c r="Q49" s="489"/>
      <c r="R49" s="489"/>
      <c r="S49" s="489"/>
      <c r="T49" s="27"/>
      <c r="U49" s="15"/>
      <c r="V49" s="15"/>
      <c r="W49" s="15"/>
      <c r="X49" s="15"/>
      <c r="Y49" s="15"/>
      <c r="Z49" s="15"/>
      <c r="AA49" s="15"/>
      <c r="AB49" s="15"/>
      <c r="AC49" s="15"/>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row>
    <row r="50" spans="1:112" ht="14.1" customHeight="1" x14ac:dyDescent="0.2">
      <c r="A50" s="489"/>
      <c r="B50" s="489"/>
      <c r="C50" s="489"/>
      <c r="D50" s="489"/>
      <c r="E50" s="489"/>
      <c r="F50" s="489"/>
      <c r="G50" s="489"/>
      <c r="H50" s="489"/>
      <c r="I50" s="489"/>
      <c r="J50" s="489"/>
      <c r="K50" s="489"/>
      <c r="L50" s="489"/>
      <c r="M50" s="489"/>
      <c r="N50" s="489"/>
      <c r="O50" s="489"/>
      <c r="P50" s="489"/>
      <c r="Q50" s="489"/>
      <c r="R50" s="489"/>
      <c r="S50" s="489"/>
      <c r="T50" s="27"/>
      <c r="U50" s="15"/>
      <c r="V50" s="15"/>
      <c r="W50" s="15"/>
      <c r="X50" s="15"/>
      <c r="Y50" s="15"/>
      <c r="Z50" s="15"/>
      <c r="AA50" s="15"/>
      <c r="AB50" s="15"/>
      <c r="AC50" s="15"/>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row>
    <row r="51" spans="1:112" ht="14.1" customHeight="1" x14ac:dyDescent="0.2">
      <c r="A51" s="489"/>
      <c r="B51" s="489"/>
      <c r="C51" s="489"/>
      <c r="D51" s="489"/>
      <c r="E51" s="489"/>
      <c r="F51" s="489"/>
      <c r="G51" s="489"/>
      <c r="H51" s="489"/>
      <c r="I51" s="489"/>
      <c r="J51" s="489"/>
      <c r="K51" s="489"/>
      <c r="L51" s="489"/>
      <c r="M51" s="489"/>
      <c r="N51" s="489"/>
      <c r="O51" s="489"/>
      <c r="P51" s="489"/>
      <c r="Q51" s="489"/>
      <c r="R51" s="489"/>
      <c r="S51" s="489"/>
      <c r="T51" s="27"/>
      <c r="U51" s="15"/>
      <c r="V51" s="15"/>
      <c r="W51" s="15"/>
      <c r="X51" s="15"/>
      <c r="Y51" s="15"/>
      <c r="Z51" s="15"/>
      <c r="AA51" s="15"/>
      <c r="AB51" s="15"/>
      <c r="AC51" s="15"/>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row>
    <row r="52" spans="1:112" ht="14.1" customHeight="1" x14ac:dyDescent="0.2">
      <c r="A52" s="489"/>
      <c r="B52" s="489"/>
      <c r="C52" s="489"/>
      <c r="D52" s="489"/>
      <c r="E52" s="489"/>
      <c r="F52" s="489"/>
      <c r="G52" s="489"/>
      <c r="H52" s="489"/>
      <c r="I52" s="489"/>
      <c r="J52" s="489"/>
      <c r="K52" s="489"/>
      <c r="L52" s="489"/>
      <c r="M52" s="489"/>
      <c r="N52" s="489"/>
      <c r="O52" s="489"/>
      <c r="P52" s="489"/>
      <c r="Q52" s="489"/>
      <c r="R52" s="489"/>
      <c r="S52" s="489"/>
      <c r="T52" s="27"/>
      <c r="U52" s="15"/>
      <c r="V52" s="15"/>
      <c r="W52" s="15"/>
      <c r="X52" s="15"/>
      <c r="Y52" s="15"/>
      <c r="Z52" s="15"/>
      <c r="AA52" s="15"/>
      <c r="AB52" s="15"/>
      <c r="AC52" s="15"/>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row>
    <row r="53" spans="1:112" ht="14.1" customHeight="1" x14ac:dyDescent="0.2">
      <c r="A53" s="20"/>
      <c r="B53" s="20"/>
      <c r="C53" s="28"/>
      <c r="D53" s="28"/>
      <c r="E53" s="28"/>
      <c r="F53" s="22"/>
      <c r="G53" s="29"/>
      <c r="H53" s="22"/>
      <c r="I53" s="30"/>
      <c r="J53" s="30"/>
      <c r="K53" s="31"/>
      <c r="L53" s="31"/>
      <c r="M53" s="32"/>
      <c r="N53" s="20"/>
      <c r="O53" s="20"/>
      <c r="P53" s="20"/>
      <c r="Q53" s="20"/>
      <c r="R53" s="20"/>
      <c r="S53" s="20"/>
      <c r="T53" s="27"/>
      <c r="U53" s="15"/>
      <c r="V53" s="15"/>
      <c r="W53" s="15"/>
      <c r="X53" s="15"/>
      <c r="Y53" s="15"/>
      <c r="Z53" s="15"/>
      <c r="AA53" s="15"/>
      <c r="AB53" s="15"/>
      <c r="AC53" s="15"/>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row>
    <row r="54" spans="1:112" ht="14.1" customHeight="1" x14ac:dyDescent="0.2">
      <c r="A54" s="489" t="s">
        <v>278</v>
      </c>
      <c r="B54" s="489"/>
      <c r="C54" s="489"/>
      <c r="D54" s="489"/>
      <c r="E54" s="489"/>
      <c r="F54" s="489"/>
      <c r="G54" s="489"/>
      <c r="H54" s="489"/>
      <c r="I54" s="489"/>
      <c r="J54" s="489"/>
      <c r="K54" s="489"/>
      <c r="L54" s="489"/>
      <c r="M54" s="489"/>
      <c r="N54" s="489"/>
      <c r="O54" s="489"/>
      <c r="P54" s="489"/>
      <c r="Q54" s="489"/>
      <c r="R54" s="489"/>
      <c r="S54" s="489"/>
      <c r="T54" s="489"/>
      <c r="U54" s="15"/>
      <c r="V54" s="15"/>
      <c r="W54" s="15"/>
      <c r="X54" s="15"/>
      <c r="Y54" s="15"/>
      <c r="Z54" s="15"/>
      <c r="AA54" s="15"/>
      <c r="AB54" s="15"/>
      <c r="AC54" s="15"/>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row>
    <row r="55" spans="1:112" ht="14.1" customHeight="1" x14ac:dyDescent="0.2">
      <c r="A55" s="489"/>
      <c r="B55" s="489"/>
      <c r="C55" s="489"/>
      <c r="D55" s="489"/>
      <c r="E55" s="489"/>
      <c r="F55" s="489"/>
      <c r="G55" s="489"/>
      <c r="H55" s="489"/>
      <c r="I55" s="489"/>
      <c r="J55" s="489"/>
      <c r="K55" s="489"/>
      <c r="L55" s="489"/>
      <c r="M55" s="489"/>
      <c r="N55" s="489"/>
      <c r="O55" s="489"/>
      <c r="P55" s="489"/>
      <c r="Q55" s="489"/>
      <c r="R55" s="489"/>
      <c r="S55" s="489"/>
      <c r="T55" s="489"/>
      <c r="U55" s="15"/>
      <c r="V55" s="15"/>
      <c r="W55" s="15"/>
      <c r="X55" s="15"/>
      <c r="Y55" s="15"/>
      <c r="Z55" s="15"/>
      <c r="AA55" s="15"/>
      <c r="AB55" s="15"/>
      <c r="AC55" s="15"/>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row>
    <row r="56" spans="1:112" ht="14.1" customHeight="1" x14ac:dyDescent="0.2">
      <c r="A56" s="489"/>
      <c r="B56" s="489"/>
      <c r="C56" s="489"/>
      <c r="D56" s="489"/>
      <c r="E56" s="489"/>
      <c r="F56" s="489"/>
      <c r="G56" s="489"/>
      <c r="H56" s="489"/>
      <c r="I56" s="489"/>
      <c r="J56" s="489"/>
      <c r="K56" s="489"/>
      <c r="L56" s="489"/>
      <c r="M56" s="489"/>
      <c r="N56" s="489"/>
      <c r="O56" s="489"/>
      <c r="P56" s="489"/>
      <c r="Q56" s="489"/>
      <c r="R56" s="489"/>
      <c r="S56" s="489"/>
      <c r="T56" s="489"/>
      <c r="U56" s="15"/>
      <c r="V56" s="15"/>
      <c r="W56" s="15"/>
      <c r="X56" s="15"/>
      <c r="Y56" s="15"/>
      <c r="Z56" s="15"/>
      <c r="AA56" s="15"/>
      <c r="AB56" s="15"/>
      <c r="AC56" s="15"/>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row>
    <row r="57" spans="1:112" ht="14.1" customHeight="1" x14ac:dyDescent="0.2">
      <c r="A57" s="489"/>
      <c r="B57" s="489"/>
      <c r="C57" s="489"/>
      <c r="D57" s="489"/>
      <c r="E57" s="489"/>
      <c r="F57" s="489"/>
      <c r="G57" s="489"/>
      <c r="H57" s="489"/>
      <c r="I57" s="489"/>
      <c r="J57" s="489"/>
      <c r="K57" s="489"/>
      <c r="L57" s="489"/>
      <c r="M57" s="489"/>
      <c r="N57" s="489"/>
      <c r="O57" s="489"/>
      <c r="P57" s="489"/>
      <c r="Q57" s="489"/>
      <c r="R57" s="489"/>
      <c r="S57" s="489"/>
      <c r="T57" s="489"/>
      <c r="U57" s="15"/>
      <c r="V57" s="15"/>
      <c r="W57" s="15"/>
      <c r="X57" s="15"/>
      <c r="Y57" s="15"/>
      <c r="Z57" s="15"/>
      <c r="AA57" s="15"/>
      <c r="AB57" s="15"/>
      <c r="AC57" s="15"/>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row>
    <row r="58" spans="1:112" ht="12.75" customHeight="1" x14ac:dyDescent="0.2">
      <c r="A58" s="489"/>
      <c r="B58" s="489"/>
      <c r="C58" s="489"/>
      <c r="D58" s="489"/>
      <c r="E58" s="489"/>
      <c r="F58" s="489"/>
      <c r="G58" s="489"/>
      <c r="H58" s="489"/>
      <c r="I58" s="489"/>
      <c r="J58" s="489"/>
      <c r="K58" s="489"/>
      <c r="L58" s="489"/>
      <c r="M58" s="489"/>
      <c r="N58" s="489"/>
      <c r="O58" s="489"/>
      <c r="P58" s="489"/>
      <c r="Q58" s="489"/>
      <c r="R58" s="489"/>
      <c r="S58" s="489"/>
      <c r="T58" s="489"/>
      <c r="U58" s="15"/>
      <c r="V58" s="15"/>
      <c r="W58" s="15"/>
      <c r="X58" s="15"/>
      <c r="Y58" s="15"/>
      <c r="Z58" s="15"/>
      <c r="AA58" s="15"/>
      <c r="AB58" s="15"/>
      <c r="AC58" s="15"/>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row>
    <row r="59" spans="1:112" ht="14.1" customHeight="1" x14ac:dyDescent="0.2">
      <c r="A59" s="34" t="s">
        <v>199</v>
      </c>
      <c r="B59" s="20"/>
      <c r="C59" s="28"/>
      <c r="D59" s="28"/>
      <c r="E59" s="28"/>
      <c r="F59" s="22"/>
      <c r="G59" s="29"/>
      <c r="H59" s="22"/>
      <c r="I59" s="30"/>
      <c r="J59" s="30"/>
      <c r="K59" s="31"/>
      <c r="L59" s="31"/>
      <c r="M59" s="35"/>
      <c r="N59" s="20"/>
      <c r="O59" s="20"/>
      <c r="P59" s="20"/>
      <c r="Q59" s="20"/>
      <c r="R59" s="20"/>
      <c r="S59" s="20"/>
      <c r="T59" s="27"/>
      <c r="U59" s="15"/>
      <c r="V59" s="15"/>
      <c r="W59" s="15"/>
      <c r="X59" s="15"/>
      <c r="Y59" s="15"/>
      <c r="Z59" s="15"/>
      <c r="AA59" s="15"/>
      <c r="AB59" s="15"/>
      <c r="AC59" s="15"/>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row>
    <row r="60" spans="1:112" ht="14.1" customHeight="1" x14ac:dyDescent="0.2">
      <c r="A60" s="34"/>
      <c r="B60" s="20"/>
      <c r="C60" s="28"/>
      <c r="D60" s="28"/>
      <c r="E60" s="28"/>
      <c r="F60" s="22"/>
      <c r="G60" s="29"/>
      <c r="H60" s="22"/>
      <c r="I60" s="30"/>
      <c r="J60" s="30"/>
      <c r="K60" s="31"/>
      <c r="L60" s="31"/>
      <c r="M60" s="35"/>
      <c r="N60" s="20"/>
      <c r="O60" s="20"/>
      <c r="P60" s="20"/>
      <c r="Q60" s="20"/>
      <c r="R60" s="20"/>
      <c r="S60" s="20"/>
      <c r="T60" s="27"/>
      <c r="U60" s="15"/>
      <c r="V60" s="15"/>
      <c r="W60" s="15"/>
      <c r="X60" s="15"/>
      <c r="Y60" s="15"/>
      <c r="Z60" s="15"/>
      <c r="AA60" s="15"/>
      <c r="AB60" s="15"/>
      <c r="AC60" s="15"/>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row>
    <row r="61" spans="1:112" ht="14.1" customHeight="1" x14ac:dyDescent="0.2">
      <c r="A61" s="34"/>
      <c r="B61" s="20"/>
      <c r="C61" s="28"/>
      <c r="D61" s="28"/>
      <c r="E61" s="28"/>
      <c r="F61" s="22"/>
      <c r="G61" s="29"/>
      <c r="H61" s="22"/>
      <c r="I61" s="30"/>
      <c r="J61" s="30"/>
      <c r="K61" s="31"/>
      <c r="L61" s="31"/>
      <c r="M61" s="35"/>
      <c r="N61" s="20"/>
      <c r="O61" s="20"/>
      <c r="P61" s="20"/>
      <c r="Q61" s="20"/>
      <c r="R61" s="20"/>
      <c r="S61" s="20"/>
      <c r="T61" s="27"/>
      <c r="U61" s="15"/>
      <c r="V61" s="15"/>
      <c r="W61" s="15"/>
      <c r="X61" s="15"/>
      <c r="Y61" s="15"/>
      <c r="Z61" s="15"/>
      <c r="AA61" s="15"/>
      <c r="AB61" s="15"/>
      <c r="AC61" s="15"/>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row>
    <row r="62" spans="1:112" ht="14.1" customHeight="1" x14ac:dyDescent="0.2">
      <c r="A62" s="488" t="s">
        <v>353</v>
      </c>
      <c r="B62" s="488"/>
      <c r="C62" s="488"/>
      <c r="D62" s="488"/>
      <c r="E62" s="488"/>
      <c r="F62" s="488"/>
      <c r="G62" s="488"/>
      <c r="H62" s="488"/>
      <c r="I62" s="488"/>
      <c r="J62" s="488"/>
      <c r="K62" s="488"/>
      <c r="L62" s="488"/>
      <c r="M62" s="488"/>
      <c r="N62" s="488"/>
      <c r="O62" s="488"/>
      <c r="P62" s="488"/>
      <c r="Q62" s="488"/>
      <c r="R62" s="488"/>
      <c r="S62" s="488"/>
      <c r="T62" s="27"/>
      <c r="U62" s="15"/>
      <c r="V62" s="15"/>
      <c r="W62" s="15"/>
      <c r="X62" s="15"/>
      <c r="Y62" s="15"/>
      <c r="Z62" s="15"/>
      <c r="AA62" s="15"/>
      <c r="AB62" s="15"/>
      <c r="AC62" s="15"/>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row>
    <row r="63" spans="1:112" ht="14.1" customHeight="1" x14ac:dyDescent="0.2">
      <c r="A63" s="488"/>
      <c r="B63" s="488"/>
      <c r="C63" s="488"/>
      <c r="D63" s="488"/>
      <c r="E63" s="488"/>
      <c r="F63" s="488"/>
      <c r="G63" s="488"/>
      <c r="H63" s="488"/>
      <c r="I63" s="488"/>
      <c r="J63" s="488"/>
      <c r="K63" s="488"/>
      <c r="L63" s="488"/>
      <c r="M63" s="488"/>
      <c r="N63" s="488"/>
      <c r="O63" s="488"/>
      <c r="P63" s="488"/>
      <c r="Q63" s="488"/>
      <c r="R63" s="488"/>
      <c r="S63" s="488"/>
      <c r="T63" s="27"/>
      <c r="U63" s="15"/>
      <c r="V63" s="15"/>
      <c r="W63" s="15"/>
      <c r="X63" s="15"/>
      <c r="Y63" s="15"/>
      <c r="Z63" s="15"/>
      <c r="AA63" s="15"/>
      <c r="AB63" s="15"/>
      <c r="AC63" s="15"/>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row>
    <row r="64" spans="1:112" ht="14.1" customHeight="1" x14ac:dyDescent="0.25">
      <c r="A64"/>
      <c r="B64"/>
      <c r="C64"/>
      <c r="D64"/>
      <c r="E64"/>
      <c r="F64"/>
      <c r="G64"/>
      <c r="H64"/>
      <c r="I64"/>
      <c r="J64"/>
      <c r="K64"/>
      <c r="L64"/>
      <c r="M64"/>
      <c r="N64"/>
      <c r="O64"/>
      <c r="P64"/>
      <c r="Q64"/>
      <c r="R64"/>
      <c r="S64"/>
      <c r="T64" s="27"/>
      <c r="U64" s="15"/>
      <c r="V64" s="15"/>
      <c r="W64" s="15"/>
      <c r="X64" s="15"/>
      <c r="Y64" s="15"/>
      <c r="Z64" s="15"/>
      <c r="AA64" s="15"/>
      <c r="AB64" s="15"/>
      <c r="AC64" s="15"/>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row>
    <row r="65" spans="1:112" ht="145.5" customHeight="1" x14ac:dyDescent="0.2">
      <c r="A65" s="489" t="s">
        <v>355</v>
      </c>
      <c r="B65" s="489"/>
      <c r="C65" s="489"/>
      <c r="D65" s="489"/>
      <c r="E65" s="489"/>
      <c r="F65" s="489"/>
      <c r="G65" s="489"/>
      <c r="H65" s="489"/>
      <c r="I65" s="489"/>
      <c r="J65" s="489"/>
      <c r="K65" s="489"/>
      <c r="L65" s="489"/>
      <c r="M65" s="489"/>
      <c r="N65" s="489"/>
      <c r="O65" s="489"/>
      <c r="P65" s="489"/>
      <c r="Q65" s="489"/>
      <c r="R65" s="489"/>
      <c r="S65" s="489"/>
      <c r="T65" s="27"/>
      <c r="U65" s="15"/>
      <c r="V65" s="15"/>
      <c r="W65" s="15"/>
      <c r="X65" s="15"/>
      <c r="Y65" s="15"/>
      <c r="Z65" s="15"/>
      <c r="AA65" s="15"/>
      <c r="AB65" s="15"/>
      <c r="AC65" s="15"/>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row>
    <row r="66" spans="1:112" ht="14.1" customHeight="1" x14ac:dyDescent="0.2">
      <c r="A66" s="36"/>
      <c r="B66" s="20"/>
      <c r="C66" s="28"/>
      <c r="D66" s="28"/>
      <c r="E66" s="28"/>
      <c r="F66" s="22"/>
      <c r="G66" s="29"/>
      <c r="H66" s="22"/>
      <c r="I66" s="30"/>
      <c r="J66" s="30"/>
      <c r="K66" s="31"/>
      <c r="L66" s="31"/>
      <c r="M66" s="35"/>
      <c r="N66" s="20"/>
      <c r="O66" s="20"/>
      <c r="P66" s="20"/>
      <c r="Q66" s="20"/>
      <c r="R66" s="20"/>
      <c r="S66" s="20"/>
      <c r="T66" s="27"/>
      <c r="U66" s="15"/>
      <c r="V66" s="15"/>
      <c r="W66" s="15"/>
      <c r="X66" s="15"/>
      <c r="Y66" s="15"/>
      <c r="Z66" s="15"/>
      <c r="AA66" s="15"/>
      <c r="AB66" s="15"/>
      <c r="AC66" s="15"/>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row>
    <row r="67" spans="1:112" ht="14.1" customHeight="1" x14ac:dyDescent="0.2">
      <c r="A67" s="562" t="s">
        <v>254</v>
      </c>
      <c r="B67" s="562"/>
      <c r="C67" s="562"/>
      <c r="D67" s="562"/>
      <c r="E67" s="562"/>
      <c r="F67" s="562"/>
      <c r="G67" s="562"/>
      <c r="H67" s="562"/>
      <c r="I67" s="562"/>
      <c r="J67" s="562"/>
      <c r="K67" s="562"/>
      <c r="L67" s="562"/>
      <c r="M67" s="562"/>
      <c r="N67" s="562"/>
      <c r="O67" s="562"/>
      <c r="P67" s="562"/>
      <c r="Q67" s="562"/>
      <c r="R67" s="562"/>
      <c r="S67" s="562"/>
      <c r="T67" s="562"/>
      <c r="U67" s="15"/>
      <c r="V67" s="15"/>
      <c r="W67" s="15"/>
      <c r="X67" s="15"/>
      <c r="Y67" s="15"/>
      <c r="Z67" s="15"/>
      <c r="AA67" s="15"/>
      <c r="AB67" s="15"/>
      <c r="AC67" s="15"/>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row>
    <row r="68" spans="1:112" ht="14.1" customHeight="1" x14ac:dyDescent="0.2">
      <c r="A68" s="562"/>
      <c r="B68" s="562"/>
      <c r="C68" s="562"/>
      <c r="D68" s="562"/>
      <c r="E68" s="562"/>
      <c r="F68" s="562"/>
      <c r="G68" s="562"/>
      <c r="H68" s="562"/>
      <c r="I68" s="562"/>
      <c r="J68" s="562"/>
      <c r="K68" s="562"/>
      <c r="L68" s="562"/>
      <c r="M68" s="562"/>
      <c r="N68" s="562"/>
      <c r="O68" s="562"/>
      <c r="P68" s="562"/>
      <c r="Q68" s="562"/>
      <c r="R68" s="562"/>
      <c r="S68" s="562"/>
      <c r="T68" s="562"/>
      <c r="U68" s="15"/>
      <c r="V68" s="15"/>
      <c r="W68" s="15"/>
      <c r="X68" s="15"/>
      <c r="Y68" s="15"/>
      <c r="Z68" s="15"/>
      <c r="AA68" s="15"/>
      <c r="AB68" s="15"/>
      <c r="AC68" s="15"/>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row>
    <row r="69" spans="1:112" ht="12.75" customHeight="1" x14ac:dyDescent="0.2">
      <c r="A69" s="36"/>
      <c r="B69" s="20"/>
      <c r="C69" s="28"/>
      <c r="D69" s="28"/>
      <c r="E69" s="28"/>
      <c r="F69" s="22"/>
      <c r="G69" s="29"/>
      <c r="H69" s="22"/>
      <c r="I69" s="30"/>
      <c r="J69" s="30"/>
      <c r="K69" s="31"/>
      <c r="L69" s="31"/>
      <c r="M69" s="35"/>
      <c r="N69" s="20"/>
      <c r="O69" s="20"/>
      <c r="P69" s="20"/>
      <c r="Q69" s="20"/>
      <c r="R69" s="20"/>
      <c r="S69" s="20"/>
      <c r="T69" s="27"/>
      <c r="U69" s="15"/>
      <c r="V69" s="15"/>
      <c r="W69" s="15"/>
      <c r="X69" s="15"/>
      <c r="Y69" s="15"/>
      <c r="Z69" s="15"/>
      <c r="AA69" s="15"/>
      <c r="AB69" s="15"/>
      <c r="AC69" s="15"/>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row>
    <row r="70" spans="1:112" ht="15" customHeight="1" x14ac:dyDescent="0.3">
      <c r="A70" s="36"/>
      <c r="B70" s="20"/>
      <c r="C70" s="28"/>
      <c r="D70" s="28"/>
      <c r="E70" s="28"/>
      <c r="F70" s="22"/>
      <c r="G70" s="29"/>
      <c r="H70" s="22"/>
      <c r="I70" s="30"/>
      <c r="J70" s="30"/>
      <c r="K70" s="31"/>
      <c r="L70" s="31"/>
      <c r="M70" s="35"/>
      <c r="N70" s="20"/>
      <c r="O70" s="20"/>
      <c r="P70" s="20"/>
      <c r="Q70" s="20"/>
      <c r="R70" s="20"/>
      <c r="S70" s="20"/>
      <c r="T70" s="27"/>
      <c r="U70" s="33"/>
      <c r="V70" s="33"/>
      <c r="W70" s="33"/>
      <c r="X70" s="33"/>
      <c r="Y70" s="33"/>
      <c r="Z70" s="15"/>
      <c r="AA70" s="15"/>
      <c r="AB70" s="15"/>
      <c r="AC70" s="15"/>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row>
    <row r="71" spans="1:112" ht="15" customHeight="1" x14ac:dyDescent="0.3">
      <c r="A71" s="36"/>
      <c r="B71" s="20"/>
      <c r="C71" s="28"/>
      <c r="D71" s="28"/>
      <c r="E71" s="28"/>
      <c r="F71" s="22"/>
      <c r="G71" s="29"/>
      <c r="H71" s="22"/>
      <c r="I71" s="30"/>
      <c r="J71" s="30"/>
      <c r="K71" s="31"/>
      <c r="L71" s="31"/>
      <c r="M71" s="35"/>
      <c r="N71" s="20"/>
      <c r="O71" s="20"/>
      <c r="P71" s="20"/>
      <c r="Q71" s="20"/>
      <c r="R71" s="20"/>
      <c r="S71" s="20"/>
      <c r="T71" s="27"/>
      <c r="U71" s="33"/>
      <c r="V71" s="33"/>
      <c r="W71" s="33"/>
      <c r="X71" s="33"/>
      <c r="Y71" s="33"/>
      <c r="Z71" s="15"/>
      <c r="AA71" s="15"/>
      <c r="AB71" s="15"/>
      <c r="AC71" s="15"/>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row>
    <row r="72" spans="1:112" ht="15" customHeight="1" x14ac:dyDescent="0.3">
      <c r="A72" s="36"/>
      <c r="B72" s="20"/>
      <c r="C72" s="28"/>
      <c r="D72" s="28"/>
      <c r="E72" s="28"/>
      <c r="F72" s="22"/>
      <c r="G72" s="29"/>
      <c r="H72" s="22"/>
      <c r="I72" s="30"/>
      <c r="J72" s="30"/>
      <c r="K72" s="31"/>
      <c r="L72" s="31"/>
      <c r="M72" s="35"/>
      <c r="N72" s="20"/>
      <c r="O72" s="20"/>
      <c r="P72" s="20"/>
      <c r="Q72" s="20"/>
      <c r="R72" s="20"/>
      <c r="S72" s="20"/>
      <c r="T72" s="27"/>
      <c r="U72" s="33"/>
      <c r="V72" s="33"/>
      <c r="W72" s="33"/>
      <c r="X72" s="33"/>
      <c r="Y72" s="33"/>
      <c r="Z72" s="15"/>
      <c r="AA72" s="15"/>
      <c r="AB72" s="15"/>
      <c r="AC72" s="15"/>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row>
    <row r="73" spans="1:112" ht="15" customHeight="1" x14ac:dyDescent="0.3">
      <c r="A73" s="36"/>
      <c r="B73" s="20"/>
      <c r="C73" s="28"/>
      <c r="D73" s="28"/>
      <c r="E73" s="28"/>
      <c r="F73" s="22"/>
      <c r="G73" s="29"/>
      <c r="H73" s="22"/>
      <c r="I73" s="30"/>
      <c r="J73" s="30"/>
      <c r="K73" s="31"/>
      <c r="L73" s="31"/>
      <c r="M73" s="35"/>
      <c r="N73" s="20"/>
      <c r="O73" s="20"/>
      <c r="P73" s="20"/>
      <c r="Q73" s="20"/>
      <c r="R73" s="20"/>
      <c r="S73" s="20"/>
      <c r="T73" s="27"/>
      <c r="U73" s="33"/>
      <c r="V73" s="33"/>
      <c r="W73" s="33"/>
      <c r="X73" s="33"/>
      <c r="Y73" s="33"/>
      <c r="Z73" s="15"/>
      <c r="AA73" s="15"/>
      <c r="AB73" s="15"/>
      <c r="AC73" s="15"/>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row>
    <row r="74" spans="1:112" ht="15" customHeight="1" x14ac:dyDescent="0.3">
      <c r="A74" s="10"/>
      <c r="B74" s="20"/>
      <c r="C74" s="28"/>
      <c r="D74" s="28"/>
      <c r="E74" s="28"/>
      <c r="F74" s="22"/>
      <c r="G74" s="29"/>
      <c r="H74" s="22"/>
      <c r="I74" s="30"/>
      <c r="J74" s="30"/>
      <c r="K74" s="31"/>
      <c r="L74" s="31"/>
      <c r="M74" s="35"/>
      <c r="N74" s="20"/>
      <c r="O74" s="20"/>
      <c r="P74" s="20"/>
      <c r="Q74" s="20"/>
      <c r="R74" s="20"/>
      <c r="S74" s="20"/>
      <c r="T74" s="27"/>
      <c r="U74" s="33"/>
      <c r="V74" s="33"/>
      <c r="W74" s="33"/>
      <c r="X74" s="33"/>
      <c r="Y74" s="33"/>
      <c r="Z74" s="15"/>
      <c r="AA74" s="15"/>
      <c r="AB74" s="15"/>
      <c r="AC74" s="15"/>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row>
    <row r="75" spans="1:112" ht="15" customHeight="1" x14ac:dyDescent="0.3">
      <c r="A75" s="36"/>
      <c r="B75" s="20"/>
      <c r="C75" s="28"/>
      <c r="D75" s="28"/>
      <c r="E75" s="28"/>
      <c r="F75" s="22"/>
      <c r="G75" s="29"/>
      <c r="H75" s="22"/>
      <c r="I75" s="30"/>
      <c r="J75" s="30"/>
      <c r="K75" s="31"/>
      <c r="L75" s="31"/>
      <c r="M75" s="35"/>
      <c r="N75" s="20"/>
      <c r="O75" s="20"/>
      <c r="P75" s="20"/>
      <c r="Q75" s="20"/>
      <c r="R75" s="20"/>
      <c r="S75" s="20"/>
      <c r="T75" s="27"/>
      <c r="U75" s="33"/>
      <c r="V75" s="33"/>
      <c r="W75" s="33"/>
      <c r="X75" s="33"/>
      <c r="Y75" s="33"/>
      <c r="Z75" s="15"/>
      <c r="AA75" s="15"/>
      <c r="AB75" s="15"/>
      <c r="AC75" s="15"/>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row>
    <row r="76" spans="1:112" ht="15" customHeight="1" x14ac:dyDescent="0.3">
      <c r="A76" s="36"/>
      <c r="B76" s="20"/>
      <c r="C76" s="28"/>
      <c r="D76" s="28"/>
      <c r="E76" s="28"/>
      <c r="F76" s="22"/>
      <c r="G76" s="29"/>
      <c r="H76" s="22"/>
      <c r="I76" s="30"/>
      <c r="J76" s="30"/>
      <c r="K76" s="31"/>
      <c r="L76" s="31"/>
      <c r="M76" s="35"/>
      <c r="N76" s="20"/>
      <c r="O76" s="20"/>
      <c r="P76" s="20"/>
      <c r="Q76" s="20"/>
      <c r="R76" s="20"/>
      <c r="S76" s="20"/>
      <c r="T76" s="27"/>
      <c r="U76" s="33"/>
      <c r="V76" s="33"/>
      <c r="W76" s="33"/>
      <c r="X76" s="33"/>
      <c r="Y76" s="33"/>
      <c r="Z76" s="15"/>
      <c r="AA76" s="15"/>
      <c r="AB76" s="15"/>
      <c r="AC76" s="15"/>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row>
    <row r="77" spans="1:112" ht="15" customHeight="1" x14ac:dyDescent="0.3">
      <c r="A77" s="36"/>
      <c r="B77" s="20"/>
      <c r="C77" s="28"/>
      <c r="D77" s="28"/>
      <c r="E77" s="28"/>
      <c r="F77" s="22"/>
      <c r="G77" s="29"/>
      <c r="H77" s="22"/>
      <c r="I77" s="30"/>
      <c r="J77" s="30"/>
      <c r="K77" s="31"/>
      <c r="L77" s="31"/>
      <c r="M77" s="35"/>
      <c r="N77" s="20"/>
      <c r="O77" s="20"/>
      <c r="P77" s="20"/>
      <c r="Q77" s="20"/>
      <c r="R77" s="20"/>
      <c r="S77" s="20"/>
      <c r="T77" s="27"/>
      <c r="U77" s="33"/>
      <c r="V77" s="33"/>
      <c r="W77" s="33"/>
      <c r="X77" s="33"/>
      <c r="Y77" s="33"/>
      <c r="Z77" s="15"/>
      <c r="AA77" s="15"/>
      <c r="AB77" s="15"/>
      <c r="AC77" s="15"/>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row>
    <row r="78" spans="1:112" ht="15" customHeight="1" x14ac:dyDescent="0.3">
      <c r="A78" s="10"/>
      <c r="B78" s="20"/>
      <c r="C78" s="28"/>
      <c r="D78" s="28"/>
      <c r="E78" s="28"/>
      <c r="F78" s="22"/>
      <c r="G78" s="29"/>
      <c r="H78" s="22"/>
      <c r="I78" s="30"/>
      <c r="J78" s="30"/>
      <c r="K78" s="31"/>
      <c r="L78" s="31"/>
      <c r="M78" s="35"/>
      <c r="N78" s="20"/>
      <c r="O78" s="20"/>
      <c r="P78" s="20"/>
      <c r="Q78" s="20"/>
      <c r="R78" s="20"/>
      <c r="S78" s="20"/>
      <c r="T78" s="27"/>
      <c r="U78" s="33"/>
      <c r="V78" s="33"/>
      <c r="W78" s="33"/>
      <c r="X78" s="33"/>
      <c r="Y78" s="33"/>
      <c r="Z78" s="15"/>
      <c r="AA78" s="15"/>
      <c r="AB78" s="15"/>
      <c r="AC78" s="15"/>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row>
    <row r="79" spans="1:112" ht="15" customHeight="1" x14ac:dyDescent="0.3">
      <c r="A79" s="36"/>
      <c r="B79" s="20"/>
      <c r="C79" s="28"/>
      <c r="D79" s="28"/>
      <c r="E79" s="28"/>
      <c r="F79" s="22"/>
      <c r="G79" s="29"/>
      <c r="H79" s="22"/>
      <c r="I79" s="30"/>
      <c r="J79" s="30"/>
      <c r="K79" s="31"/>
      <c r="L79" s="31"/>
      <c r="M79" s="35"/>
      <c r="N79" s="20"/>
      <c r="O79" s="20"/>
      <c r="P79" s="20"/>
      <c r="Q79" s="20"/>
      <c r="R79" s="20"/>
      <c r="S79" s="20"/>
      <c r="T79" s="27"/>
      <c r="U79" s="33"/>
      <c r="V79" s="33"/>
      <c r="W79" s="33"/>
      <c r="X79" s="33"/>
      <c r="Y79" s="33"/>
      <c r="Z79" s="15"/>
      <c r="AA79" s="15"/>
      <c r="AB79" s="15"/>
      <c r="AC79" s="15"/>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row>
    <row r="80" spans="1:112" ht="15" customHeight="1" x14ac:dyDescent="0.3">
      <c r="A80" s="36"/>
      <c r="B80" s="20"/>
      <c r="C80" s="28"/>
      <c r="D80" s="28"/>
      <c r="E80" s="28"/>
      <c r="F80" s="22"/>
      <c r="G80" s="29"/>
      <c r="H80" s="22"/>
      <c r="I80" s="30"/>
      <c r="J80" s="30"/>
      <c r="K80" s="31"/>
      <c r="L80" s="31"/>
      <c r="M80" s="35"/>
      <c r="N80" s="20"/>
      <c r="O80" s="20"/>
      <c r="P80" s="20"/>
      <c r="Q80" s="20"/>
      <c r="R80" s="20"/>
      <c r="S80" s="20"/>
      <c r="T80" s="27"/>
      <c r="U80" s="33"/>
      <c r="V80" s="33"/>
      <c r="W80" s="33"/>
      <c r="X80" s="33"/>
      <c r="Y80" s="33"/>
      <c r="Z80" s="15"/>
      <c r="AA80" s="15"/>
      <c r="AB80" s="15"/>
      <c r="AC80" s="15"/>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row>
    <row r="81" spans="1:112" ht="15" customHeight="1" x14ac:dyDescent="0.3">
      <c r="A81" s="36"/>
      <c r="B81" s="20"/>
      <c r="C81" s="28"/>
      <c r="D81" s="28"/>
      <c r="E81" s="28"/>
      <c r="F81" s="22"/>
      <c r="G81" s="29"/>
      <c r="H81" s="22"/>
      <c r="I81" s="30"/>
      <c r="J81" s="30"/>
      <c r="K81" s="31"/>
      <c r="L81" s="31"/>
      <c r="M81" s="35"/>
      <c r="N81" s="20"/>
      <c r="O81" s="20"/>
      <c r="P81" s="20"/>
      <c r="Q81" s="20"/>
      <c r="R81" s="20"/>
      <c r="S81" s="20"/>
      <c r="T81" s="27"/>
      <c r="U81" s="33"/>
      <c r="V81" s="33"/>
      <c r="W81" s="33"/>
      <c r="X81" s="33"/>
      <c r="Y81" s="33"/>
      <c r="Z81" s="15"/>
      <c r="AA81" s="15"/>
      <c r="AB81" s="15"/>
      <c r="AC81" s="15"/>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row>
    <row r="82" spans="1:112" ht="15" customHeight="1" x14ac:dyDescent="0.3">
      <c r="A82" s="36"/>
      <c r="B82" s="20"/>
      <c r="C82" s="28"/>
      <c r="D82" s="28"/>
      <c r="E82" s="28"/>
      <c r="F82" s="22"/>
      <c r="G82" s="29"/>
      <c r="H82" s="22"/>
      <c r="I82" s="30"/>
      <c r="J82" s="30"/>
      <c r="K82" s="31"/>
      <c r="L82" s="31"/>
      <c r="M82" s="35"/>
      <c r="N82" s="20"/>
      <c r="O82" s="20"/>
      <c r="P82" s="20"/>
      <c r="Q82" s="20"/>
      <c r="R82" s="20"/>
      <c r="S82" s="20"/>
      <c r="T82" s="27"/>
      <c r="U82" s="33"/>
      <c r="V82" s="33"/>
      <c r="W82" s="33"/>
      <c r="X82" s="33"/>
      <c r="Y82" s="33"/>
      <c r="Z82" s="15"/>
      <c r="AA82" s="15"/>
      <c r="AB82" s="15"/>
      <c r="AC82" s="15"/>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row>
    <row r="83" spans="1:112" ht="15" customHeight="1" x14ac:dyDescent="0.3">
      <c r="A83" s="36"/>
      <c r="B83" s="20"/>
      <c r="C83" s="28"/>
      <c r="D83" s="28"/>
      <c r="E83" s="28"/>
      <c r="F83" s="22"/>
      <c r="G83" s="29"/>
      <c r="H83" s="22"/>
      <c r="I83" s="30"/>
      <c r="J83" s="30"/>
      <c r="K83" s="31"/>
      <c r="L83" s="31"/>
      <c r="M83" s="35"/>
      <c r="N83" s="20"/>
      <c r="O83" s="20"/>
      <c r="P83" s="20"/>
      <c r="Q83" s="20"/>
      <c r="R83" s="20"/>
      <c r="S83" s="20"/>
      <c r="T83" s="27"/>
      <c r="U83" s="33"/>
      <c r="V83" s="33"/>
      <c r="W83" s="33"/>
      <c r="X83" s="33"/>
      <c r="Y83" s="33"/>
      <c r="Z83" s="15"/>
      <c r="AA83" s="15"/>
      <c r="AB83" s="15"/>
      <c r="AC83" s="15"/>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row>
    <row r="84" spans="1:112" ht="15" customHeight="1" x14ac:dyDescent="0.3">
      <c r="A84" s="10"/>
      <c r="B84" s="20"/>
      <c r="C84" s="28"/>
      <c r="D84" s="28"/>
      <c r="E84" s="28"/>
      <c r="F84" s="22"/>
      <c r="G84" s="29"/>
      <c r="H84" s="22"/>
      <c r="I84" s="30"/>
      <c r="J84" s="30"/>
      <c r="K84" s="31"/>
      <c r="L84" s="31"/>
      <c r="M84" s="35"/>
      <c r="N84" s="20"/>
      <c r="O84" s="20"/>
      <c r="P84" s="20"/>
      <c r="Q84" s="20"/>
      <c r="R84" s="20"/>
      <c r="S84" s="20"/>
      <c r="T84" s="27"/>
      <c r="U84" s="33"/>
      <c r="V84" s="33"/>
      <c r="W84" s="33"/>
      <c r="X84" s="33"/>
      <c r="Y84" s="33"/>
      <c r="Z84" s="15"/>
      <c r="AA84" s="15"/>
      <c r="AB84" s="15"/>
      <c r="AC84" s="15"/>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row>
    <row r="85" spans="1:112" ht="15" customHeight="1" x14ac:dyDescent="0.3">
      <c r="A85" s="36"/>
      <c r="B85" s="20"/>
      <c r="C85" s="28"/>
      <c r="D85" s="28"/>
      <c r="E85" s="28"/>
      <c r="F85" s="22"/>
      <c r="G85" s="29"/>
      <c r="H85" s="22"/>
      <c r="I85" s="30"/>
      <c r="J85" s="30"/>
      <c r="K85" s="31"/>
      <c r="L85" s="31"/>
      <c r="M85" s="35"/>
      <c r="N85" s="20"/>
      <c r="O85" s="20"/>
      <c r="P85" s="20"/>
      <c r="Q85" s="20"/>
      <c r="R85" s="20"/>
      <c r="S85" s="20"/>
      <c r="T85" s="27"/>
      <c r="U85" s="33"/>
      <c r="V85" s="33"/>
      <c r="W85" s="33"/>
      <c r="X85" s="33"/>
      <c r="Y85" s="33"/>
      <c r="Z85" s="15"/>
      <c r="AA85" s="15"/>
      <c r="AB85" s="15"/>
      <c r="AC85" s="15"/>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row>
    <row r="86" spans="1:112" ht="15" customHeight="1" x14ac:dyDescent="0.3">
      <c r="A86" s="36"/>
      <c r="B86" s="20"/>
      <c r="C86" s="28"/>
      <c r="D86" s="28"/>
      <c r="E86" s="28"/>
      <c r="F86" s="22"/>
      <c r="G86" s="29"/>
      <c r="H86" s="22"/>
      <c r="I86" s="30"/>
      <c r="J86" s="30"/>
      <c r="K86" s="31"/>
      <c r="L86" s="31"/>
      <c r="M86" s="35"/>
      <c r="N86" s="20"/>
      <c r="O86" s="20"/>
      <c r="P86" s="20"/>
      <c r="Q86" s="20"/>
      <c r="R86" s="20"/>
      <c r="S86" s="20"/>
      <c r="T86" s="27"/>
      <c r="U86" s="33"/>
      <c r="V86" s="33"/>
      <c r="W86" s="33"/>
      <c r="X86" s="33"/>
      <c r="Y86" s="33"/>
      <c r="Z86" s="15"/>
      <c r="AA86" s="15"/>
      <c r="AB86" s="15"/>
      <c r="AC86" s="15"/>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row>
    <row r="87" spans="1:112" ht="15" customHeight="1" x14ac:dyDescent="0.3">
      <c r="A87" s="36"/>
      <c r="B87" s="20"/>
      <c r="C87" s="28"/>
      <c r="D87" s="28"/>
      <c r="E87" s="28"/>
      <c r="F87" s="22"/>
      <c r="G87" s="29"/>
      <c r="H87" s="22"/>
      <c r="I87" s="30"/>
      <c r="J87" s="30"/>
      <c r="K87" s="31"/>
      <c r="L87" s="31"/>
      <c r="M87" s="35"/>
      <c r="N87" s="20"/>
      <c r="O87" s="20"/>
      <c r="P87" s="20"/>
      <c r="Q87" s="20"/>
      <c r="R87" s="20"/>
      <c r="S87" s="20"/>
      <c r="T87" s="27"/>
      <c r="U87" s="33"/>
      <c r="V87" s="33"/>
      <c r="W87" s="33"/>
      <c r="X87" s="33"/>
      <c r="Y87" s="33"/>
      <c r="Z87" s="15"/>
      <c r="AA87" s="15"/>
      <c r="AB87" s="15"/>
      <c r="AC87" s="15"/>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row>
    <row r="88" spans="1:112" ht="15" customHeight="1" x14ac:dyDescent="0.3">
      <c r="A88" s="10"/>
      <c r="B88" s="20"/>
      <c r="C88" s="28"/>
      <c r="D88" s="28"/>
      <c r="E88" s="28"/>
      <c r="F88" s="22"/>
      <c r="G88" s="29"/>
      <c r="H88" s="22"/>
      <c r="I88" s="30"/>
      <c r="J88" s="30"/>
      <c r="K88" s="31"/>
      <c r="L88" s="31"/>
      <c r="M88" s="35"/>
      <c r="N88" s="20"/>
      <c r="O88" s="20"/>
      <c r="P88" s="20"/>
      <c r="Q88" s="20"/>
      <c r="R88" s="20"/>
      <c r="S88" s="20"/>
      <c r="T88" s="27"/>
      <c r="U88" s="33"/>
      <c r="V88" s="33"/>
      <c r="W88" s="33"/>
      <c r="X88" s="33"/>
      <c r="Y88" s="33"/>
      <c r="Z88" s="15"/>
      <c r="AA88" s="15"/>
      <c r="AB88" s="15"/>
      <c r="AC88" s="15"/>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row>
    <row r="89" spans="1:112" ht="15" customHeight="1" x14ac:dyDescent="0.3">
      <c r="A89" s="36"/>
      <c r="B89" s="20"/>
      <c r="C89" s="28"/>
      <c r="D89" s="28"/>
      <c r="E89" s="28"/>
      <c r="F89" s="22"/>
      <c r="G89" s="29"/>
      <c r="H89" s="22"/>
      <c r="I89" s="30"/>
      <c r="J89" s="30"/>
      <c r="K89" s="31"/>
      <c r="L89" s="31"/>
      <c r="M89" s="35"/>
      <c r="N89" s="20"/>
      <c r="O89" s="20"/>
      <c r="P89" s="20"/>
      <c r="Q89" s="20"/>
      <c r="R89" s="20"/>
      <c r="S89" s="20"/>
      <c r="T89" s="27"/>
      <c r="U89" s="33"/>
      <c r="V89" s="33"/>
      <c r="W89" s="33"/>
      <c r="X89" s="33"/>
      <c r="Y89" s="33"/>
      <c r="Z89" s="15"/>
      <c r="AA89" s="15"/>
      <c r="AB89" s="15"/>
      <c r="AC89" s="15"/>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row>
    <row r="90" spans="1:112" ht="15" customHeight="1" x14ac:dyDescent="0.3">
      <c r="A90" s="36"/>
      <c r="B90" s="20"/>
      <c r="C90" s="28"/>
      <c r="D90" s="28"/>
      <c r="E90" s="28"/>
      <c r="F90" s="22"/>
      <c r="G90" s="29"/>
      <c r="H90" s="22"/>
      <c r="I90" s="30"/>
      <c r="J90" s="30"/>
      <c r="K90" s="31"/>
      <c r="L90" s="31"/>
      <c r="M90" s="35"/>
      <c r="N90" s="20"/>
      <c r="O90" s="20"/>
      <c r="P90" s="20"/>
      <c r="Q90" s="20"/>
      <c r="R90" s="20"/>
      <c r="S90" s="20"/>
      <c r="T90" s="27"/>
      <c r="U90" s="33"/>
      <c r="V90" s="33"/>
      <c r="W90" s="33"/>
      <c r="X90" s="33"/>
      <c r="Y90" s="33"/>
      <c r="Z90" s="15"/>
      <c r="AA90" s="15"/>
      <c r="AB90" s="15"/>
      <c r="AC90" s="15"/>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row>
    <row r="91" spans="1:112" ht="15" customHeight="1" x14ac:dyDescent="0.3">
      <c r="A91" s="36"/>
      <c r="B91" s="20"/>
      <c r="C91" s="28"/>
      <c r="D91" s="28"/>
      <c r="E91" s="28"/>
      <c r="F91" s="22"/>
      <c r="G91" s="29"/>
      <c r="H91" s="22"/>
      <c r="I91" s="30"/>
      <c r="J91" s="30"/>
      <c r="K91" s="31"/>
      <c r="L91" s="31"/>
      <c r="M91" s="35"/>
      <c r="N91" s="20"/>
      <c r="O91" s="20"/>
      <c r="P91" s="20"/>
      <c r="Q91" s="20"/>
      <c r="R91" s="20"/>
      <c r="S91" s="20"/>
      <c r="T91" s="27"/>
      <c r="U91" s="33"/>
      <c r="V91" s="33"/>
      <c r="W91" s="33"/>
      <c r="X91" s="33"/>
      <c r="Y91" s="33"/>
      <c r="Z91" s="15"/>
      <c r="AA91" s="15"/>
      <c r="AB91" s="15"/>
      <c r="AC91" s="15"/>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row>
    <row r="92" spans="1:112" ht="15" customHeight="1" x14ac:dyDescent="0.3">
      <c r="A92" s="36"/>
      <c r="B92" s="20"/>
      <c r="C92" s="28"/>
      <c r="D92" s="28"/>
      <c r="E92" s="28"/>
      <c r="F92" s="22"/>
      <c r="G92" s="29"/>
      <c r="H92" s="22"/>
      <c r="I92" s="30"/>
      <c r="J92" s="30"/>
      <c r="K92" s="31"/>
      <c r="L92" s="31"/>
      <c r="M92" s="35"/>
      <c r="N92" s="20"/>
      <c r="O92" s="20"/>
      <c r="P92" s="20"/>
      <c r="Q92" s="20"/>
      <c r="R92" s="20"/>
      <c r="S92" s="20"/>
      <c r="T92" s="27"/>
      <c r="U92" s="33"/>
      <c r="V92" s="33"/>
      <c r="W92" s="33"/>
      <c r="X92" s="33"/>
      <c r="Y92" s="33"/>
      <c r="Z92" s="15"/>
      <c r="AA92" s="15"/>
      <c r="AB92" s="15"/>
      <c r="AC92" s="15"/>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row>
    <row r="93" spans="1:112" ht="15" customHeight="1" x14ac:dyDescent="0.3">
      <c r="A93" s="36"/>
      <c r="B93" s="20"/>
      <c r="C93" s="28"/>
      <c r="D93" s="28"/>
      <c r="E93" s="28"/>
      <c r="F93" s="22"/>
      <c r="G93" s="29"/>
      <c r="H93" s="22"/>
      <c r="I93" s="30"/>
      <c r="J93" s="30"/>
      <c r="K93" s="31"/>
      <c r="L93" s="31"/>
      <c r="M93" s="35"/>
      <c r="N93" s="20"/>
      <c r="O93" s="20"/>
      <c r="P93" s="20"/>
      <c r="Q93" s="20"/>
      <c r="R93" s="20"/>
      <c r="S93" s="20"/>
      <c r="T93" s="27"/>
      <c r="U93" s="33"/>
      <c r="V93" s="33"/>
      <c r="W93" s="33"/>
      <c r="X93" s="33"/>
      <c r="Y93" s="33"/>
      <c r="Z93" s="15"/>
      <c r="AA93" s="15"/>
      <c r="AB93" s="15"/>
      <c r="AC93" s="15"/>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row>
    <row r="94" spans="1:112" ht="15" customHeight="1" x14ac:dyDescent="0.3">
      <c r="A94" s="10"/>
      <c r="B94" s="20"/>
      <c r="C94" s="28"/>
      <c r="D94" s="28"/>
      <c r="E94" s="28"/>
      <c r="F94" s="22"/>
      <c r="G94" s="29"/>
      <c r="H94" s="22"/>
      <c r="I94" s="30"/>
      <c r="J94" s="30"/>
      <c r="K94" s="31"/>
      <c r="L94" s="31"/>
      <c r="M94" s="35"/>
      <c r="N94" s="20"/>
      <c r="O94" s="20"/>
      <c r="P94" s="20"/>
      <c r="Q94" s="20"/>
      <c r="R94" s="20"/>
      <c r="S94" s="20"/>
      <c r="T94" s="27"/>
      <c r="U94" s="33"/>
      <c r="V94" s="33"/>
      <c r="W94" s="33"/>
      <c r="X94" s="33"/>
      <c r="Y94" s="33"/>
      <c r="Z94" s="15"/>
      <c r="AA94" s="15"/>
      <c r="AB94" s="15"/>
      <c r="AC94" s="15"/>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row>
    <row r="95" spans="1:112" ht="15" customHeight="1" x14ac:dyDescent="0.3">
      <c r="A95" s="36"/>
      <c r="B95" s="20"/>
      <c r="C95" s="28"/>
      <c r="D95" s="28"/>
      <c r="E95" s="28"/>
      <c r="F95" s="22"/>
      <c r="G95" s="29"/>
      <c r="H95" s="22"/>
      <c r="I95" s="30"/>
      <c r="J95" s="30"/>
      <c r="K95" s="31"/>
      <c r="L95" s="31"/>
      <c r="M95" s="35"/>
      <c r="N95" s="20"/>
      <c r="O95" s="20"/>
      <c r="P95" s="20"/>
      <c r="Q95" s="20"/>
      <c r="R95" s="20"/>
      <c r="S95" s="20"/>
      <c r="T95" s="27"/>
      <c r="U95" s="33"/>
      <c r="V95" s="33"/>
      <c r="W95" s="33"/>
      <c r="X95" s="33"/>
      <c r="Y95" s="33"/>
      <c r="Z95" s="15"/>
      <c r="AA95" s="15"/>
      <c r="AB95" s="15"/>
      <c r="AC95" s="15"/>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row>
    <row r="96" spans="1:112" ht="15" customHeight="1" x14ac:dyDescent="0.3">
      <c r="A96" s="36"/>
      <c r="B96" s="20"/>
      <c r="C96" s="28"/>
      <c r="D96" s="28"/>
      <c r="E96" s="28"/>
      <c r="F96" s="22"/>
      <c r="G96" s="29"/>
      <c r="H96" s="22"/>
      <c r="I96" s="30"/>
      <c r="J96" s="30"/>
      <c r="K96" s="31"/>
      <c r="L96" s="31"/>
      <c r="M96" s="35"/>
      <c r="N96" s="20"/>
      <c r="O96" s="20"/>
      <c r="P96" s="20"/>
      <c r="Q96" s="20"/>
      <c r="R96" s="20"/>
      <c r="S96" s="20"/>
      <c r="T96" s="27"/>
      <c r="U96" s="33"/>
      <c r="V96" s="33"/>
      <c r="W96" s="33"/>
      <c r="X96" s="33"/>
      <c r="Y96" s="33"/>
      <c r="Z96" s="15"/>
      <c r="AA96" s="15"/>
      <c r="AB96" s="15"/>
      <c r="AC96" s="15"/>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row>
    <row r="97" spans="1:112" ht="15" customHeight="1" x14ac:dyDescent="0.3">
      <c r="A97" s="36"/>
      <c r="B97" s="10"/>
      <c r="C97" s="28"/>
      <c r="D97" s="28"/>
      <c r="E97" s="28"/>
      <c r="F97" s="22"/>
      <c r="G97" s="29"/>
      <c r="H97" s="22"/>
      <c r="I97" s="30"/>
      <c r="J97" s="30"/>
      <c r="K97" s="31"/>
      <c r="L97" s="31"/>
      <c r="M97" s="35"/>
      <c r="N97" s="20"/>
      <c r="O97" s="20"/>
      <c r="P97" s="20"/>
      <c r="Q97" s="20"/>
      <c r="R97" s="20"/>
      <c r="S97" s="20"/>
      <c r="T97" s="27"/>
      <c r="U97" s="33"/>
      <c r="V97" s="33"/>
      <c r="W97" s="33"/>
      <c r="X97" s="33"/>
      <c r="Y97" s="33"/>
      <c r="Z97" s="15"/>
      <c r="AA97" s="15"/>
      <c r="AB97" s="15"/>
      <c r="AC97" s="15"/>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row>
    <row r="98" spans="1:112" ht="15" customHeight="1" x14ac:dyDescent="0.3">
      <c r="A98" s="10"/>
      <c r="B98" s="114"/>
      <c r="C98" s="28"/>
      <c r="D98" s="28"/>
      <c r="E98" s="28"/>
      <c r="F98" s="22"/>
      <c r="G98" s="29"/>
      <c r="H98" s="22"/>
      <c r="I98" s="30"/>
      <c r="J98" s="30"/>
      <c r="K98" s="31"/>
      <c r="L98" s="31"/>
      <c r="M98" s="35"/>
      <c r="N98" s="20"/>
      <c r="O98" s="20"/>
      <c r="P98" s="20"/>
      <c r="Q98" s="20"/>
      <c r="R98" s="20"/>
      <c r="S98" s="20"/>
      <c r="T98" s="27"/>
      <c r="U98" s="33"/>
      <c r="V98" s="33"/>
      <c r="W98" s="33"/>
      <c r="X98" s="33"/>
      <c r="Y98" s="33"/>
      <c r="Z98" s="15"/>
      <c r="AA98" s="15"/>
      <c r="AB98" s="15"/>
      <c r="AC98" s="15"/>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row>
    <row r="99" spans="1:112" ht="15" customHeight="1" x14ac:dyDescent="0.3">
      <c r="A99" s="36"/>
      <c r="B99" s="10"/>
      <c r="C99" s="28"/>
      <c r="D99" s="28"/>
      <c r="E99" s="28"/>
      <c r="F99" s="22"/>
      <c r="G99" s="29"/>
      <c r="H99" s="22"/>
      <c r="I99" s="30"/>
      <c r="J99" s="30"/>
      <c r="K99" s="31"/>
      <c r="L99" s="31"/>
      <c r="M99" s="35"/>
      <c r="N99" s="20"/>
      <c r="O99" s="20"/>
      <c r="P99" s="20"/>
      <c r="Q99" s="20"/>
      <c r="R99" s="20"/>
      <c r="S99" s="20"/>
      <c r="T99" s="27"/>
      <c r="U99" s="33"/>
      <c r="V99" s="33"/>
      <c r="W99" s="33"/>
      <c r="X99" s="33"/>
      <c r="Y99" s="33"/>
      <c r="Z99" s="15"/>
      <c r="AA99" s="15"/>
      <c r="AB99" s="15"/>
      <c r="AC99" s="15"/>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row>
    <row r="100" spans="1:112" ht="15" customHeight="1" x14ac:dyDescent="0.3">
      <c r="A100" s="488" t="s">
        <v>253</v>
      </c>
      <c r="B100" s="488"/>
      <c r="C100" s="488"/>
      <c r="D100" s="488"/>
      <c r="E100" s="488"/>
      <c r="F100" s="488"/>
      <c r="G100" s="488"/>
      <c r="H100" s="488"/>
      <c r="I100" s="488"/>
      <c r="J100" s="488"/>
      <c r="K100" s="488"/>
      <c r="L100" s="488"/>
      <c r="M100" s="488"/>
      <c r="N100" s="488"/>
      <c r="O100" s="488"/>
      <c r="P100" s="488"/>
      <c r="Q100" s="488"/>
      <c r="R100" s="488"/>
      <c r="S100" s="488"/>
      <c r="T100" s="488"/>
      <c r="U100" s="33"/>
      <c r="V100" s="33"/>
      <c r="W100" s="33"/>
      <c r="X100" s="33"/>
      <c r="Y100" s="33"/>
      <c r="Z100" s="15"/>
      <c r="AA100" s="15"/>
      <c r="AB100" s="15"/>
      <c r="AC100" s="15"/>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row>
    <row r="101" spans="1:112" ht="15" customHeight="1" x14ac:dyDescent="0.3">
      <c r="A101" s="488"/>
      <c r="B101" s="488"/>
      <c r="C101" s="488"/>
      <c r="D101" s="488"/>
      <c r="E101" s="488"/>
      <c r="F101" s="488"/>
      <c r="G101" s="488"/>
      <c r="H101" s="488"/>
      <c r="I101" s="488"/>
      <c r="J101" s="488"/>
      <c r="K101" s="488"/>
      <c r="L101" s="488"/>
      <c r="M101" s="488"/>
      <c r="N101" s="488"/>
      <c r="O101" s="488"/>
      <c r="P101" s="488"/>
      <c r="Q101" s="488"/>
      <c r="R101" s="488"/>
      <c r="S101" s="488"/>
      <c r="T101" s="488"/>
      <c r="U101" s="33"/>
      <c r="V101" s="33"/>
      <c r="W101" s="33"/>
      <c r="X101" s="33"/>
      <c r="Y101" s="33"/>
      <c r="Z101" s="15"/>
      <c r="AA101" s="15"/>
      <c r="AB101" s="15"/>
      <c r="AC101" s="15"/>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row>
    <row r="102" spans="1:112" ht="15" customHeight="1" x14ac:dyDescent="0.3">
      <c r="A102" s="36"/>
      <c r="B102" s="20"/>
      <c r="C102" s="28"/>
      <c r="D102" s="28"/>
      <c r="E102" s="28"/>
      <c r="F102" s="22"/>
      <c r="G102" s="29"/>
      <c r="H102" s="22"/>
      <c r="I102" s="30"/>
      <c r="J102" s="30"/>
      <c r="K102" s="31"/>
      <c r="L102" s="31"/>
      <c r="M102" s="35"/>
      <c r="N102" s="20"/>
      <c r="O102" s="20"/>
      <c r="P102" s="20"/>
      <c r="Q102" s="20"/>
      <c r="R102" s="20"/>
      <c r="S102" s="20"/>
      <c r="T102" s="27"/>
      <c r="U102" s="33"/>
      <c r="V102" s="33"/>
      <c r="W102" s="33"/>
      <c r="X102" s="33"/>
      <c r="Y102" s="33"/>
      <c r="Z102" s="15"/>
      <c r="AA102" s="15"/>
      <c r="AB102" s="15"/>
      <c r="AC102" s="15"/>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row>
    <row r="103" spans="1:112" ht="15" customHeight="1" x14ac:dyDescent="0.3">
      <c r="A103" s="10"/>
      <c r="B103" s="20"/>
      <c r="C103" s="28"/>
      <c r="D103" s="28"/>
      <c r="E103" s="28"/>
      <c r="F103" s="22"/>
      <c r="G103" s="29"/>
      <c r="H103" s="22"/>
      <c r="I103" s="30"/>
      <c r="J103" s="30"/>
      <c r="K103" s="31"/>
      <c r="L103" s="31"/>
      <c r="M103" s="35"/>
      <c r="N103" s="20"/>
      <c r="O103" s="20"/>
      <c r="P103" s="20"/>
      <c r="Q103" s="20"/>
      <c r="R103" s="20"/>
      <c r="S103" s="20"/>
      <c r="T103" s="27"/>
      <c r="U103" s="33"/>
      <c r="V103" s="33"/>
      <c r="W103" s="33"/>
      <c r="X103" s="33"/>
      <c r="Y103" s="33"/>
      <c r="Z103" s="15"/>
      <c r="AA103" s="15"/>
      <c r="AB103" s="15"/>
      <c r="AC103" s="15"/>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row>
    <row r="104" spans="1:112" ht="15" customHeight="1" x14ac:dyDescent="0.3">
      <c r="A104" s="488" t="s">
        <v>255</v>
      </c>
      <c r="B104" s="488"/>
      <c r="C104" s="488"/>
      <c r="D104" s="488"/>
      <c r="E104" s="488"/>
      <c r="F104" s="488"/>
      <c r="G104" s="488"/>
      <c r="H104" s="488"/>
      <c r="I104" s="488"/>
      <c r="J104" s="488"/>
      <c r="K104" s="488"/>
      <c r="L104" s="488"/>
      <c r="M104" s="488"/>
      <c r="N104" s="488"/>
      <c r="O104" s="488"/>
      <c r="P104" s="488"/>
      <c r="Q104" s="488"/>
      <c r="R104" s="488"/>
      <c r="S104" s="488"/>
      <c r="T104" s="488"/>
      <c r="U104" s="33"/>
      <c r="V104" s="33"/>
      <c r="W104" s="33"/>
      <c r="X104" s="33"/>
      <c r="Y104" s="33"/>
      <c r="Z104" s="15"/>
      <c r="AA104" s="15"/>
      <c r="AB104" s="15"/>
      <c r="AC104" s="15"/>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row>
    <row r="105" spans="1:112" ht="15" customHeight="1" x14ac:dyDescent="0.3">
      <c r="A105" s="488"/>
      <c r="B105" s="488"/>
      <c r="C105" s="488"/>
      <c r="D105" s="488"/>
      <c r="E105" s="488"/>
      <c r="F105" s="488"/>
      <c r="G105" s="488"/>
      <c r="H105" s="488"/>
      <c r="I105" s="488"/>
      <c r="J105" s="488"/>
      <c r="K105" s="488"/>
      <c r="L105" s="488"/>
      <c r="M105" s="488"/>
      <c r="N105" s="488"/>
      <c r="O105" s="488"/>
      <c r="P105" s="488"/>
      <c r="Q105" s="488"/>
      <c r="R105" s="488"/>
      <c r="S105" s="488"/>
      <c r="T105" s="488"/>
      <c r="U105" s="33"/>
      <c r="V105" s="33"/>
      <c r="W105" s="33"/>
      <c r="X105" s="33"/>
      <c r="Y105" s="33"/>
      <c r="Z105" s="15"/>
      <c r="AA105" s="15"/>
      <c r="AB105" s="15"/>
      <c r="AC105" s="15"/>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row>
    <row r="106" spans="1:112" ht="15" customHeight="1" x14ac:dyDescent="0.3">
      <c r="A106" s="36"/>
      <c r="B106" s="20"/>
      <c r="C106" s="28"/>
      <c r="D106" s="28"/>
      <c r="E106" s="28"/>
      <c r="F106" s="22"/>
      <c r="G106" s="29"/>
      <c r="H106" s="22"/>
      <c r="I106" s="30"/>
      <c r="J106" s="30"/>
      <c r="K106" s="31"/>
      <c r="L106" s="31"/>
      <c r="M106" s="35"/>
      <c r="N106" s="20"/>
      <c r="O106" s="20"/>
      <c r="P106" s="20"/>
      <c r="Q106" s="20"/>
      <c r="R106" s="20"/>
      <c r="S106" s="20"/>
      <c r="T106" s="27"/>
      <c r="U106" s="33"/>
      <c r="V106" s="33"/>
      <c r="W106" s="33"/>
      <c r="X106" s="33"/>
      <c r="Y106" s="33"/>
      <c r="Z106" s="15"/>
      <c r="AA106" s="15"/>
      <c r="AB106" s="15"/>
      <c r="AC106" s="15"/>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row>
    <row r="107" spans="1:112" ht="15" customHeight="1" x14ac:dyDescent="0.35">
      <c r="A107" s="37"/>
      <c r="B107" s="20"/>
      <c r="C107" s="28"/>
      <c r="D107" s="28"/>
      <c r="E107" s="28"/>
      <c r="F107" s="22"/>
      <c r="G107" s="29"/>
      <c r="H107" s="22"/>
      <c r="I107" s="30"/>
      <c r="J107" s="30"/>
      <c r="K107" s="31"/>
      <c r="L107" s="31"/>
      <c r="M107" s="35"/>
      <c r="N107" s="20"/>
      <c r="O107" s="20"/>
      <c r="P107" s="20"/>
      <c r="Q107" s="20"/>
      <c r="R107" s="20"/>
      <c r="S107" s="20"/>
      <c r="T107" s="27"/>
      <c r="U107" s="33"/>
      <c r="V107" s="33"/>
      <c r="W107" s="33"/>
      <c r="X107" s="33"/>
      <c r="Y107" s="33"/>
      <c r="Z107" s="15"/>
      <c r="AA107" s="15"/>
      <c r="AB107" s="15"/>
      <c r="AC107" s="15"/>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row>
    <row r="108" spans="1:112" ht="15" customHeight="1" x14ac:dyDescent="0.35">
      <c r="A108" s="37"/>
      <c r="B108" s="20"/>
      <c r="C108" s="28"/>
      <c r="D108" s="28"/>
      <c r="E108" s="28"/>
      <c r="F108" s="38"/>
      <c r="G108" s="29"/>
      <c r="H108" s="22"/>
      <c r="I108" s="30"/>
      <c r="J108" s="30"/>
      <c r="K108" s="31"/>
      <c r="L108" s="31"/>
      <c r="M108" s="35"/>
      <c r="N108" s="20"/>
      <c r="O108" s="20"/>
      <c r="P108" s="20"/>
      <c r="Q108" s="20"/>
      <c r="R108" s="20"/>
      <c r="S108" s="20"/>
      <c r="T108" s="27"/>
      <c r="U108" s="33"/>
      <c r="V108" s="33"/>
      <c r="W108" s="33"/>
      <c r="X108" s="33"/>
      <c r="Y108" s="33"/>
      <c r="Z108" s="15"/>
      <c r="AA108" s="15"/>
      <c r="AB108" s="15"/>
      <c r="AC108" s="15"/>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row>
    <row r="109" spans="1:112" ht="15" customHeight="1" x14ac:dyDescent="0.35">
      <c r="A109" s="39"/>
      <c r="B109" s="20"/>
      <c r="C109" s="28"/>
      <c r="D109" s="28"/>
      <c r="E109" s="28"/>
      <c r="F109" s="22"/>
      <c r="G109" s="29"/>
      <c r="H109" s="22"/>
      <c r="I109" s="30"/>
      <c r="J109" s="30"/>
      <c r="K109" s="31"/>
      <c r="L109" s="31"/>
      <c r="M109" s="35"/>
      <c r="N109" s="20"/>
      <c r="O109" s="20"/>
      <c r="P109" s="20"/>
      <c r="Q109" s="20"/>
      <c r="R109" s="20"/>
      <c r="S109" s="20"/>
      <c r="T109" s="27"/>
      <c r="U109" s="33"/>
      <c r="V109" s="33"/>
      <c r="W109" s="33"/>
      <c r="X109" s="33"/>
      <c r="Y109" s="33"/>
      <c r="Z109" s="15"/>
      <c r="AA109" s="15"/>
      <c r="AB109" s="15"/>
      <c r="AC109" s="15"/>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row>
    <row r="110" spans="1:112" ht="15" customHeight="1" x14ac:dyDescent="0.3">
      <c r="A110" s="10"/>
      <c r="B110" s="20"/>
      <c r="C110" s="28"/>
      <c r="D110" s="28"/>
      <c r="E110" s="28"/>
      <c r="F110" s="22"/>
      <c r="G110" s="29"/>
      <c r="H110" s="22"/>
      <c r="I110" s="30"/>
      <c r="J110" s="30"/>
      <c r="K110" s="31"/>
      <c r="L110" s="31"/>
      <c r="M110" s="35"/>
      <c r="N110" s="20"/>
      <c r="O110" s="20"/>
      <c r="P110" s="20"/>
      <c r="Q110" s="20"/>
      <c r="R110" s="20"/>
      <c r="S110" s="20"/>
      <c r="T110" s="27"/>
      <c r="U110" s="33"/>
      <c r="V110" s="33"/>
      <c r="W110" s="33"/>
      <c r="X110" s="33"/>
      <c r="Y110" s="33"/>
      <c r="Z110" s="15"/>
      <c r="AA110" s="15"/>
      <c r="AB110" s="15"/>
      <c r="AC110" s="15"/>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row>
    <row r="111" spans="1:112" ht="15" customHeight="1" x14ac:dyDescent="0.3">
      <c r="A111" s="36"/>
      <c r="B111" s="20"/>
      <c r="C111" s="28"/>
      <c r="D111" s="28"/>
      <c r="E111" s="28"/>
      <c r="F111" s="22"/>
      <c r="G111" s="29"/>
      <c r="H111" s="22"/>
      <c r="I111" s="30"/>
      <c r="J111" s="30"/>
      <c r="K111" s="31"/>
      <c r="L111" s="31"/>
      <c r="M111" s="35"/>
      <c r="N111" s="20"/>
      <c r="O111" s="20"/>
      <c r="P111" s="20"/>
      <c r="Q111" s="20"/>
      <c r="R111" s="20"/>
      <c r="S111" s="20"/>
      <c r="T111" s="27"/>
      <c r="U111" s="33"/>
      <c r="V111" s="33"/>
      <c r="W111" s="33"/>
      <c r="X111" s="33"/>
      <c r="Y111" s="33"/>
      <c r="Z111" s="15"/>
      <c r="AA111" s="15"/>
      <c r="AB111" s="15"/>
      <c r="AC111" s="15"/>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row>
    <row r="112" spans="1:112" ht="15" customHeight="1" x14ac:dyDescent="0.3">
      <c r="A112" s="36"/>
      <c r="B112" s="20"/>
      <c r="C112" s="28"/>
      <c r="D112" s="28"/>
      <c r="E112" s="28"/>
      <c r="F112" s="22"/>
      <c r="G112" s="29"/>
      <c r="H112" s="22"/>
      <c r="I112" s="30"/>
      <c r="J112" s="30"/>
      <c r="K112" s="31"/>
      <c r="L112" s="31"/>
      <c r="M112" s="35"/>
      <c r="N112" s="20"/>
      <c r="O112" s="20"/>
      <c r="P112" s="20"/>
      <c r="Q112" s="20"/>
      <c r="R112" s="20"/>
      <c r="S112" s="20"/>
      <c r="T112" s="27"/>
      <c r="U112" s="33"/>
      <c r="V112" s="33"/>
      <c r="W112" s="33"/>
      <c r="X112" s="33"/>
      <c r="Y112" s="33"/>
      <c r="Z112" s="15"/>
      <c r="AA112" s="15"/>
      <c r="AB112" s="15"/>
      <c r="AC112" s="15"/>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row>
    <row r="113" spans="1:112" ht="15" customHeight="1" x14ac:dyDescent="0.3">
      <c r="A113" s="36"/>
      <c r="B113" s="20"/>
      <c r="C113" s="28"/>
      <c r="D113" s="28"/>
      <c r="E113" s="28"/>
      <c r="F113" s="22"/>
      <c r="G113" s="29"/>
      <c r="H113" s="22"/>
      <c r="I113" s="30"/>
      <c r="J113" s="30"/>
      <c r="K113" s="31"/>
      <c r="L113" s="31"/>
      <c r="M113" s="35"/>
      <c r="N113" s="20"/>
      <c r="O113" s="20"/>
      <c r="P113" s="20"/>
      <c r="Q113" s="20"/>
      <c r="R113" s="20"/>
      <c r="S113" s="20"/>
      <c r="T113" s="27"/>
      <c r="U113" s="33"/>
      <c r="V113" s="33"/>
      <c r="W113" s="33"/>
      <c r="X113" s="33"/>
      <c r="Y113" s="33"/>
      <c r="Z113" s="15"/>
      <c r="AA113" s="15"/>
      <c r="AB113" s="15"/>
      <c r="AC113" s="15"/>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row>
    <row r="114" spans="1:112" ht="15" customHeight="1" x14ac:dyDescent="0.3">
      <c r="A114" s="36"/>
      <c r="B114" s="20"/>
      <c r="C114" s="28"/>
      <c r="D114" s="28"/>
      <c r="E114" s="28"/>
      <c r="F114" s="22"/>
      <c r="G114" s="29"/>
      <c r="H114" s="22"/>
      <c r="I114" s="30"/>
      <c r="J114" s="30"/>
      <c r="K114" s="31"/>
      <c r="L114" s="31"/>
      <c r="M114" s="35"/>
      <c r="N114" s="20"/>
      <c r="O114" s="20"/>
      <c r="P114" s="20"/>
      <c r="Q114" s="20"/>
      <c r="R114" s="20"/>
      <c r="S114" s="20"/>
      <c r="T114" s="27"/>
      <c r="U114" s="33"/>
      <c r="V114" s="33"/>
      <c r="W114" s="33"/>
      <c r="X114" s="33"/>
      <c r="Y114" s="33"/>
      <c r="Z114" s="15"/>
      <c r="AA114" s="15"/>
      <c r="AB114" s="15"/>
      <c r="AC114" s="15"/>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row>
    <row r="115" spans="1:112" ht="15" customHeight="1" x14ac:dyDescent="0.3">
      <c r="A115" s="36"/>
      <c r="B115" s="20"/>
      <c r="C115" s="28"/>
      <c r="D115" s="28"/>
      <c r="E115" s="28"/>
      <c r="F115" s="22"/>
      <c r="G115" s="29"/>
      <c r="H115" s="22"/>
      <c r="I115" s="30"/>
      <c r="J115" s="30"/>
      <c r="K115" s="31"/>
      <c r="L115" s="31"/>
      <c r="M115" s="35"/>
      <c r="N115" s="20"/>
      <c r="O115" s="20"/>
      <c r="P115" s="20"/>
      <c r="Q115" s="20"/>
      <c r="R115" s="20"/>
      <c r="S115" s="20"/>
      <c r="T115" s="27"/>
      <c r="U115" s="33"/>
      <c r="V115" s="33"/>
      <c r="W115" s="33"/>
      <c r="X115" s="33"/>
      <c r="Y115" s="33"/>
      <c r="Z115" s="15"/>
      <c r="AA115" s="15"/>
      <c r="AB115" s="15"/>
      <c r="AC115" s="15"/>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row>
    <row r="116" spans="1:112" ht="15" customHeight="1" x14ac:dyDescent="0.3">
      <c r="A116" s="36"/>
      <c r="B116" s="20"/>
      <c r="C116" s="28"/>
      <c r="D116" s="28"/>
      <c r="E116" s="28"/>
      <c r="F116" s="22"/>
      <c r="G116" s="29"/>
      <c r="H116" s="10"/>
      <c r="I116" s="10"/>
      <c r="J116" s="10"/>
      <c r="K116" s="10"/>
      <c r="L116" s="10"/>
      <c r="M116" s="10"/>
      <c r="N116" s="10"/>
      <c r="O116" s="10"/>
      <c r="P116" s="10"/>
      <c r="Q116" s="10"/>
      <c r="R116" s="10"/>
      <c r="S116" s="20"/>
      <c r="T116" s="27"/>
      <c r="U116" s="33"/>
      <c r="V116" s="33"/>
      <c r="W116" s="33"/>
      <c r="X116" s="33"/>
      <c r="Y116" s="33"/>
      <c r="Z116" s="15"/>
      <c r="AA116" s="15"/>
      <c r="AB116" s="15"/>
      <c r="AC116" s="15"/>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row>
    <row r="117" spans="1:112" ht="15" customHeight="1" x14ac:dyDescent="0.3">
      <c r="A117" s="36"/>
      <c r="B117" s="20"/>
      <c r="C117" s="28"/>
      <c r="D117" s="28"/>
      <c r="E117" s="28"/>
      <c r="F117" s="22"/>
      <c r="G117" s="29"/>
      <c r="H117" s="22"/>
      <c r="I117" s="10"/>
      <c r="J117" s="10"/>
      <c r="K117" s="10"/>
      <c r="L117" s="10"/>
      <c r="M117" s="10"/>
      <c r="N117" s="10"/>
      <c r="O117" s="10"/>
      <c r="P117" s="10"/>
      <c r="Q117" s="10"/>
      <c r="R117" s="10"/>
      <c r="S117" s="20"/>
      <c r="T117" s="27"/>
      <c r="U117" s="33"/>
      <c r="V117" s="33"/>
      <c r="W117" s="33"/>
      <c r="X117" s="33"/>
      <c r="Y117" s="33"/>
      <c r="Z117" s="15"/>
      <c r="AA117" s="15"/>
      <c r="AB117" s="15"/>
      <c r="AC117" s="15"/>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row>
    <row r="118" spans="1:112" ht="15" customHeight="1" x14ac:dyDescent="0.3">
      <c r="A118" s="36"/>
      <c r="B118" s="20"/>
      <c r="C118" s="28"/>
      <c r="D118" s="28"/>
      <c r="E118" s="28"/>
      <c r="F118" s="22"/>
      <c r="G118" s="29"/>
      <c r="H118" s="22"/>
      <c r="I118" s="10"/>
      <c r="J118" s="10"/>
      <c r="K118" s="10"/>
      <c r="L118" s="10"/>
      <c r="M118" s="10"/>
      <c r="N118" s="10"/>
      <c r="O118" s="10"/>
      <c r="P118" s="10"/>
      <c r="Q118" s="10"/>
      <c r="R118" s="10"/>
      <c r="S118" s="20"/>
      <c r="T118" s="27"/>
      <c r="U118" s="33"/>
      <c r="V118" s="33"/>
      <c r="W118" s="33"/>
      <c r="X118" s="33"/>
      <c r="Y118" s="33"/>
      <c r="Z118" s="15"/>
      <c r="AA118" s="15"/>
      <c r="AB118" s="15"/>
      <c r="AC118" s="15"/>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row>
    <row r="119" spans="1:112" ht="15" customHeight="1" x14ac:dyDescent="0.3">
      <c r="A119" s="36"/>
      <c r="B119" s="20"/>
      <c r="C119" s="28"/>
      <c r="D119" s="28"/>
      <c r="E119" s="28"/>
      <c r="F119" s="22"/>
      <c r="G119" s="29"/>
      <c r="H119" s="22"/>
      <c r="I119" s="10"/>
      <c r="J119" s="10"/>
      <c r="K119" s="10"/>
      <c r="L119" s="10"/>
      <c r="M119" s="10"/>
      <c r="N119" s="10"/>
      <c r="O119" s="10"/>
      <c r="P119" s="10"/>
      <c r="Q119" s="10"/>
      <c r="R119" s="10"/>
      <c r="S119" s="20"/>
      <c r="T119" s="27"/>
      <c r="U119" s="33"/>
      <c r="V119" s="33"/>
      <c r="W119" s="33"/>
      <c r="X119" s="33"/>
      <c r="Y119" s="33"/>
      <c r="Z119" s="15"/>
      <c r="AA119" s="15"/>
      <c r="AB119" s="15"/>
      <c r="AC119" s="15"/>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row>
    <row r="120" spans="1:112" ht="15" customHeight="1" x14ac:dyDescent="0.3">
      <c r="A120" s="36"/>
      <c r="B120" s="20"/>
      <c r="C120" s="28"/>
      <c r="D120" s="28"/>
      <c r="E120" s="108" t="s">
        <v>268</v>
      </c>
      <c r="F120" s="22"/>
      <c r="G120" s="29"/>
      <c r="H120" s="22"/>
      <c r="I120" s="10"/>
      <c r="J120" s="10"/>
      <c r="K120" s="10"/>
      <c r="L120" s="10"/>
      <c r="M120" s="10"/>
      <c r="N120" s="10"/>
      <c r="O120" s="10"/>
      <c r="P120" s="10"/>
      <c r="Q120" s="10"/>
      <c r="R120" s="10"/>
      <c r="S120" s="20"/>
      <c r="T120" s="27"/>
      <c r="U120" s="33"/>
      <c r="V120" s="33"/>
      <c r="W120" s="33"/>
      <c r="X120" s="33"/>
      <c r="Y120" s="33"/>
      <c r="Z120" s="15"/>
      <c r="AA120" s="15"/>
      <c r="AB120" s="15"/>
      <c r="AC120" s="15"/>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row>
    <row r="121" spans="1:112" ht="15" customHeight="1" x14ac:dyDescent="0.3">
      <c r="A121" s="36"/>
      <c r="B121" s="20"/>
      <c r="C121" s="28"/>
      <c r="D121" s="28"/>
      <c r="E121" s="28"/>
      <c r="F121" s="10"/>
      <c r="G121" s="29"/>
      <c r="H121" s="22"/>
      <c r="I121" s="10"/>
      <c r="J121" s="10"/>
      <c r="K121" s="10"/>
      <c r="L121" s="10"/>
      <c r="M121" s="10"/>
      <c r="N121" s="10"/>
      <c r="O121" s="10"/>
      <c r="P121" s="10"/>
      <c r="Q121" s="10"/>
      <c r="R121" s="10"/>
      <c r="S121" s="20"/>
      <c r="T121" s="27"/>
      <c r="U121" s="33"/>
      <c r="V121" s="33"/>
      <c r="W121" s="33"/>
      <c r="X121" s="33"/>
      <c r="Y121" s="33"/>
      <c r="Z121" s="15"/>
      <c r="AA121" s="15"/>
      <c r="AB121" s="15"/>
      <c r="AC121" s="15"/>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row>
    <row r="122" spans="1:112" ht="15" customHeight="1" x14ac:dyDescent="0.3">
      <c r="A122" s="36"/>
      <c r="B122" s="20"/>
      <c r="C122" s="28"/>
      <c r="D122" s="28"/>
      <c r="E122" s="28"/>
      <c r="F122" s="22"/>
      <c r="G122" s="29"/>
      <c r="H122" s="22"/>
      <c r="I122" s="10"/>
      <c r="J122" s="10"/>
      <c r="K122" s="10"/>
      <c r="L122" s="10"/>
      <c r="M122" s="10"/>
      <c r="N122" s="10"/>
      <c r="O122" s="10"/>
      <c r="P122" s="10"/>
      <c r="Q122" s="10"/>
      <c r="R122" s="10"/>
      <c r="S122" s="20"/>
      <c r="T122" s="27"/>
      <c r="U122" s="33"/>
      <c r="V122" s="33"/>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row>
    <row r="123" spans="1:112" ht="15" customHeight="1" x14ac:dyDescent="0.3">
      <c r="A123" s="36"/>
      <c r="B123" s="20"/>
      <c r="C123" s="28"/>
      <c r="D123" s="28"/>
      <c r="E123" s="28"/>
      <c r="F123" s="22"/>
      <c r="G123" s="29"/>
      <c r="H123" s="22"/>
      <c r="I123" s="10"/>
      <c r="J123" s="10"/>
      <c r="K123" s="10"/>
      <c r="L123" s="10"/>
      <c r="M123" s="10"/>
      <c r="N123" s="10"/>
      <c r="O123" s="10"/>
      <c r="P123" s="10"/>
      <c r="Q123" s="10"/>
      <c r="R123" s="10"/>
      <c r="S123" s="20"/>
      <c r="T123" s="27"/>
      <c r="U123" s="33"/>
      <c r="V123" s="33"/>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row>
    <row r="124" spans="1:112" ht="15" customHeight="1" x14ac:dyDescent="0.3">
      <c r="A124" s="36"/>
      <c r="B124" s="20"/>
      <c r="C124" s="28"/>
      <c r="D124" s="28"/>
      <c r="E124" s="28"/>
      <c r="F124" s="22"/>
      <c r="G124" s="29"/>
      <c r="H124" s="22"/>
      <c r="I124" s="10"/>
      <c r="J124" s="10"/>
      <c r="K124" s="10"/>
      <c r="L124" s="10"/>
      <c r="M124" s="10"/>
      <c r="N124" s="10"/>
      <c r="O124" s="10"/>
      <c r="P124" s="10"/>
      <c r="Q124" s="10"/>
      <c r="R124" s="10"/>
      <c r="S124" s="20"/>
      <c r="T124" s="27"/>
      <c r="U124" s="33"/>
      <c r="V124" s="33"/>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row>
    <row r="125" spans="1:112" ht="15" customHeight="1" x14ac:dyDescent="0.3">
      <c r="A125" s="36"/>
      <c r="B125" s="20"/>
      <c r="C125" s="30"/>
      <c r="D125" s="30"/>
      <c r="E125" s="31"/>
      <c r="F125" s="31"/>
      <c r="G125" s="35"/>
      <c r="H125" s="20"/>
      <c r="I125" s="20"/>
      <c r="J125" s="20"/>
      <c r="K125" s="20"/>
      <c r="L125" s="20"/>
      <c r="M125" s="10"/>
      <c r="N125" s="10"/>
      <c r="O125" s="10"/>
      <c r="P125" s="10"/>
      <c r="Q125" s="10"/>
      <c r="R125" s="10"/>
      <c r="S125" s="20"/>
      <c r="T125" s="27"/>
      <c r="U125" s="33"/>
      <c r="V125" s="33"/>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row>
    <row r="126" spans="1:112" ht="15" customHeight="1" x14ac:dyDescent="0.35">
      <c r="A126" s="36"/>
      <c r="B126" s="20"/>
      <c r="C126" s="30"/>
      <c r="D126" s="41" t="s">
        <v>215</v>
      </c>
      <c r="E126" s="31"/>
      <c r="F126" s="31"/>
      <c r="G126" s="35"/>
      <c r="H126" s="20"/>
      <c r="I126" s="20"/>
      <c r="J126" s="20"/>
      <c r="K126" s="20"/>
      <c r="L126" s="20"/>
      <c r="M126" s="10"/>
      <c r="N126" s="10"/>
      <c r="O126" s="10"/>
      <c r="P126" s="10"/>
      <c r="Q126" s="10"/>
      <c r="R126" s="10"/>
      <c r="S126" s="20"/>
      <c r="T126" s="27"/>
      <c r="U126" s="33"/>
      <c r="V126" s="33"/>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row>
    <row r="127" spans="1:112" ht="15" customHeight="1" x14ac:dyDescent="0.3">
      <c r="A127" s="36"/>
      <c r="B127" s="20"/>
      <c r="C127" s="30"/>
      <c r="D127" s="523">
        <f>Relevé!L48</f>
        <v>0</v>
      </c>
      <c r="E127" s="523"/>
      <c r="F127" s="523"/>
      <c r="G127" s="523"/>
      <c r="H127" s="524" t="s">
        <v>216</v>
      </c>
      <c r="I127" s="525">
        <f>(D127*H285)/100</f>
        <v>0</v>
      </c>
      <c r="J127" s="525"/>
      <c r="K127" s="20"/>
      <c r="L127" s="20"/>
      <c r="M127" s="10"/>
      <c r="N127" s="10"/>
      <c r="O127" s="10"/>
      <c r="P127" s="10"/>
      <c r="Q127" s="10"/>
      <c r="R127" s="10"/>
      <c r="S127" s="20"/>
      <c r="T127" s="27"/>
      <c r="U127" s="33"/>
      <c r="V127" s="33"/>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row>
    <row r="128" spans="1:112" ht="15" customHeight="1" x14ac:dyDescent="0.3">
      <c r="A128" s="36"/>
      <c r="B128" s="20"/>
      <c r="C128" s="30"/>
      <c r="D128" s="523"/>
      <c r="E128" s="523"/>
      <c r="F128" s="523"/>
      <c r="G128" s="523"/>
      <c r="H128" s="524"/>
      <c r="I128" s="525"/>
      <c r="J128" s="525"/>
      <c r="K128" s="20"/>
      <c r="L128" s="20"/>
      <c r="M128" s="10"/>
      <c r="N128" s="10"/>
      <c r="O128" s="10"/>
      <c r="P128" s="10"/>
      <c r="Q128" s="10"/>
      <c r="R128" s="10"/>
      <c r="S128" s="20"/>
      <c r="T128" s="27"/>
      <c r="U128" s="33"/>
      <c r="V128" s="33"/>
      <c r="W128" s="33"/>
      <c r="X128" s="33"/>
      <c r="Y128" s="33"/>
      <c r="Z128" s="15"/>
      <c r="AA128" s="15"/>
      <c r="AB128" s="15"/>
      <c r="AC128" s="15"/>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row>
    <row r="129" spans="1:112" ht="15" customHeight="1" x14ac:dyDescent="0.3">
      <c r="A129" s="36"/>
      <c r="B129" s="20"/>
      <c r="C129" s="30"/>
      <c r="D129" s="30"/>
      <c r="E129" s="31"/>
      <c r="F129" s="31"/>
      <c r="G129" s="35"/>
      <c r="H129" s="20"/>
      <c r="I129" s="20"/>
      <c r="J129" s="20"/>
      <c r="K129" s="20"/>
      <c r="L129" s="20"/>
      <c r="M129" s="10"/>
      <c r="N129" s="10"/>
      <c r="O129" s="10"/>
      <c r="P129" s="10"/>
      <c r="Q129" s="10"/>
      <c r="R129" s="10"/>
      <c r="S129" s="20"/>
      <c r="T129" s="27"/>
      <c r="U129" s="33"/>
      <c r="V129" s="33"/>
      <c r="W129" s="33"/>
      <c r="X129" s="33"/>
      <c r="Y129" s="33"/>
      <c r="Z129" s="15"/>
      <c r="AA129" s="15"/>
      <c r="AB129" s="15"/>
      <c r="AC129" s="15"/>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row>
    <row r="130" spans="1:112" ht="15" customHeight="1" x14ac:dyDescent="0.3">
      <c r="A130" s="34"/>
      <c r="B130" s="20"/>
      <c r="C130" s="10"/>
      <c r="D130" s="10"/>
      <c r="E130" s="42" t="s">
        <v>217</v>
      </c>
      <c r="F130" s="539" t="str">
        <f>IF(D127&lt;50,U131,IF(D127&lt;80,V131,IF(D127&lt;120,W131,IF(D127&lt;160,X131,IF(D127&lt;200,Y131,IF(D127&lt;250,Z131,IF(D127&lt;350,AA131,IF(D127&lt;500,AB131,IF(D127&lt;700,AC131,AD131)))))))))</f>
        <v>une poignée d'€</v>
      </c>
      <c r="G130" s="539"/>
      <c r="H130" s="539"/>
      <c r="I130" s="539"/>
      <c r="J130" s="539"/>
      <c r="K130" s="539"/>
      <c r="L130" s="10"/>
      <c r="M130" s="35"/>
      <c r="N130" s="20"/>
      <c r="O130" s="20"/>
      <c r="P130" s="20"/>
      <c r="Q130" s="20"/>
      <c r="R130" s="20"/>
      <c r="S130" s="20"/>
      <c r="T130" s="27"/>
      <c r="U130" s="272"/>
      <c r="V130" s="272"/>
      <c r="W130" s="272"/>
      <c r="X130" s="272"/>
      <c r="Y130" s="272"/>
      <c r="Z130" s="12"/>
      <c r="AA130" s="12"/>
      <c r="AB130" s="12"/>
      <c r="AC130" s="12"/>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row>
    <row r="131" spans="1:112" ht="15" customHeight="1" x14ac:dyDescent="0.3">
      <c r="A131" s="34"/>
      <c r="B131" s="20"/>
      <c r="C131" s="28"/>
      <c r="D131" s="10"/>
      <c r="E131" s="10"/>
      <c r="F131" s="10"/>
      <c r="G131" s="10"/>
      <c r="H131" s="10"/>
      <c r="I131" s="10"/>
      <c r="J131" s="10"/>
      <c r="K131" s="10"/>
      <c r="L131" s="31"/>
      <c r="M131" s="35"/>
      <c r="N131" s="20"/>
      <c r="O131" s="20"/>
      <c r="P131" s="20"/>
      <c r="Q131" s="20"/>
      <c r="R131" s="20"/>
      <c r="S131" s="20"/>
      <c r="T131" s="27"/>
      <c r="U131" s="272" t="s">
        <v>305</v>
      </c>
      <c r="V131" s="273" t="s">
        <v>200</v>
      </c>
      <c r="W131" s="273" t="s">
        <v>252</v>
      </c>
      <c r="X131" s="273" t="s">
        <v>201</v>
      </c>
      <c r="Y131" s="273" t="s">
        <v>202</v>
      </c>
      <c r="Z131" s="273" t="s">
        <v>203</v>
      </c>
      <c r="AA131" s="273" t="s">
        <v>204</v>
      </c>
      <c r="AB131" s="273" t="s">
        <v>205</v>
      </c>
      <c r="AC131" s="273" t="s">
        <v>206</v>
      </c>
      <c r="AD131" s="273" t="s">
        <v>306</v>
      </c>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row>
    <row r="132" spans="1:112" ht="15" customHeight="1" x14ac:dyDescent="0.3">
      <c r="A132" s="34"/>
      <c r="B132" s="20"/>
      <c r="C132" s="28"/>
      <c r="D132" s="28"/>
      <c r="E132" s="28"/>
      <c r="F132" s="22"/>
      <c r="G132" s="29"/>
      <c r="H132" s="22"/>
      <c r="I132" s="30"/>
      <c r="J132" s="30"/>
      <c r="K132" s="31"/>
      <c r="L132" s="31"/>
      <c r="M132" s="35"/>
      <c r="N132" s="20"/>
      <c r="O132" s="20"/>
      <c r="P132" s="20"/>
      <c r="Q132" s="20"/>
      <c r="R132" s="20"/>
      <c r="S132" s="20"/>
      <c r="T132" s="27"/>
      <c r="U132" s="272" t="s">
        <v>279</v>
      </c>
      <c r="V132" s="273" t="s">
        <v>207</v>
      </c>
      <c r="W132" s="273" t="s">
        <v>208</v>
      </c>
      <c r="X132" s="273" t="s">
        <v>209</v>
      </c>
      <c r="Y132" s="273" t="s">
        <v>210</v>
      </c>
      <c r="Z132" s="273" t="s">
        <v>211</v>
      </c>
      <c r="AA132" s="273" t="s">
        <v>212</v>
      </c>
      <c r="AB132" s="273" t="s">
        <v>213</v>
      </c>
      <c r="AC132" s="273" t="s">
        <v>214</v>
      </c>
      <c r="AD132" s="13" t="s">
        <v>280</v>
      </c>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row>
    <row r="133" spans="1:112" ht="15" customHeight="1" x14ac:dyDescent="0.3">
      <c r="A133" s="488" t="s">
        <v>256</v>
      </c>
      <c r="B133" s="488"/>
      <c r="C133" s="488"/>
      <c r="D133" s="488"/>
      <c r="E133" s="488"/>
      <c r="F133" s="488"/>
      <c r="G133" s="488"/>
      <c r="H133" s="488"/>
      <c r="I133" s="488"/>
      <c r="J133" s="488"/>
      <c r="K133" s="488"/>
      <c r="L133" s="488"/>
      <c r="M133" s="488"/>
      <c r="N133" s="488"/>
      <c r="O133" s="488"/>
      <c r="P133" s="488"/>
      <c r="Q133" s="488"/>
      <c r="R133" s="488"/>
      <c r="S133" s="488"/>
      <c r="T133" s="488"/>
      <c r="U133" s="272"/>
      <c r="V133" s="272"/>
      <c r="W133" s="272"/>
      <c r="X133" s="272"/>
      <c r="Y133" s="272"/>
      <c r="Z133" s="12"/>
      <c r="AA133" s="12"/>
      <c r="AB133" s="12"/>
      <c r="AC133" s="12"/>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row>
    <row r="134" spans="1:112" ht="15" customHeight="1" x14ac:dyDescent="0.3">
      <c r="A134" s="488"/>
      <c r="B134" s="488"/>
      <c r="C134" s="488"/>
      <c r="D134" s="488"/>
      <c r="E134" s="488"/>
      <c r="F134" s="488"/>
      <c r="G134" s="488"/>
      <c r="H134" s="488"/>
      <c r="I134" s="488"/>
      <c r="J134" s="488"/>
      <c r="K134" s="488"/>
      <c r="L134" s="488"/>
      <c r="M134" s="488"/>
      <c r="N134" s="488"/>
      <c r="O134" s="488"/>
      <c r="P134" s="488"/>
      <c r="Q134" s="488"/>
      <c r="R134" s="488"/>
      <c r="S134" s="488"/>
      <c r="T134" s="488"/>
      <c r="U134" s="272"/>
      <c r="V134" s="272"/>
      <c r="W134" s="272"/>
      <c r="X134" s="272"/>
      <c r="Y134" s="272"/>
      <c r="Z134" s="12"/>
      <c r="AA134" s="12"/>
      <c r="AB134" s="12"/>
      <c r="AC134" s="12"/>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row>
    <row r="135" spans="1:112" ht="15" customHeight="1" x14ac:dyDescent="0.3">
      <c r="A135" s="20"/>
      <c r="B135" s="20"/>
      <c r="C135" s="35"/>
      <c r="D135" s="35"/>
      <c r="E135" s="35"/>
      <c r="F135" s="35"/>
      <c r="G135" s="43"/>
      <c r="H135" s="35"/>
      <c r="I135" s="35"/>
      <c r="J135" s="35"/>
      <c r="K135" s="20"/>
      <c r="L135" s="20"/>
      <c r="M135" s="20"/>
      <c r="N135" s="44"/>
      <c r="O135" s="44"/>
      <c r="P135" s="45"/>
      <c r="Q135" s="46"/>
      <c r="R135" s="47"/>
      <c r="S135" s="47"/>
      <c r="T135" s="27"/>
      <c r="U135" s="33"/>
      <c r="V135" s="33"/>
      <c r="W135" s="33"/>
      <c r="X135" s="33"/>
      <c r="Y135" s="33"/>
      <c r="Z135" s="15"/>
      <c r="AA135" s="15"/>
      <c r="AB135" s="15"/>
      <c r="AC135" s="15"/>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row>
    <row r="136" spans="1:112" ht="15" customHeight="1" x14ac:dyDescent="0.3">
      <c r="A136" s="20"/>
      <c r="B136" s="20"/>
      <c r="C136" s="35"/>
      <c r="D136" s="35"/>
      <c r="E136" s="35"/>
      <c r="F136" s="35"/>
      <c r="G136" s="43"/>
      <c r="H136" s="35"/>
      <c r="I136" s="35"/>
      <c r="J136" s="35"/>
      <c r="K136" s="20"/>
      <c r="L136" s="20"/>
      <c r="M136" s="20"/>
      <c r="N136" s="44"/>
      <c r="O136" s="44"/>
      <c r="P136" s="45"/>
      <c r="Q136" s="46"/>
      <c r="R136" s="47"/>
      <c r="S136" s="47"/>
      <c r="T136" s="27"/>
      <c r="U136" s="33"/>
      <c r="V136" s="33"/>
      <c r="W136" s="33"/>
      <c r="X136" s="33"/>
      <c r="Y136" s="33"/>
      <c r="Z136" s="15"/>
      <c r="AA136" s="15"/>
      <c r="AB136" s="15"/>
      <c r="AC136" s="15"/>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row>
    <row r="137" spans="1:112" ht="15" customHeight="1" x14ac:dyDescent="0.3">
      <c r="A137" s="20"/>
      <c r="B137" s="20"/>
      <c r="C137" s="28"/>
      <c r="D137" s="28"/>
      <c r="E137" s="28"/>
      <c r="F137" s="22"/>
      <c r="G137" s="29"/>
      <c r="H137" s="22"/>
      <c r="I137" s="30"/>
      <c r="J137" s="30"/>
      <c r="K137" s="20"/>
      <c r="L137" s="20"/>
      <c r="M137" s="20"/>
      <c r="N137" s="44"/>
      <c r="O137" s="44"/>
      <c r="P137" s="45"/>
      <c r="Q137" s="46"/>
      <c r="R137" s="47"/>
      <c r="S137" s="47"/>
      <c r="T137" s="27"/>
      <c r="U137" s="33"/>
      <c r="V137" s="33"/>
      <c r="W137" s="33"/>
      <c r="X137" s="33"/>
      <c r="Y137" s="33"/>
      <c r="Z137" s="15"/>
      <c r="AA137" s="15"/>
      <c r="AB137" s="15"/>
      <c r="AC137" s="15"/>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row>
    <row r="138" spans="1:112" ht="15" customHeight="1" x14ac:dyDescent="0.3">
      <c r="A138" s="20"/>
      <c r="B138" s="20"/>
      <c r="C138" s="28"/>
      <c r="D138" s="28"/>
      <c r="E138" s="28"/>
      <c r="F138" s="22"/>
      <c r="G138" s="29"/>
      <c r="H138" s="22"/>
      <c r="I138" s="30"/>
      <c r="J138" s="30"/>
      <c r="K138" s="20"/>
      <c r="L138" s="20"/>
      <c r="M138" s="20"/>
      <c r="N138" s="48"/>
      <c r="O138" s="48"/>
      <c r="P138" s="48"/>
      <c r="Q138" s="48"/>
      <c r="R138" s="48"/>
      <c r="S138" s="48"/>
      <c r="T138" s="27"/>
      <c r="U138" s="33"/>
      <c r="V138" s="33"/>
      <c r="W138" s="33"/>
      <c r="X138" s="33"/>
      <c r="Y138" s="33"/>
      <c r="Z138" s="15"/>
      <c r="AA138" s="15"/>
      <c r="AB138" s="15"/>
      <c r="AC138" s="15"/>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row>
    <row r="139" spans="1:112" ht="15" customHeight="1" x14ac:dyDescent="0.4">
      <c r="A139" s="20"/>
      <c r="B139" s="49"/>
      <c r="C139" s="28"/>
      <c r="D139" s="28"/>
      <c r="E139" s="28"/>
      <c r="F139" s="22"/>
      <c r="G139" s="29"/>
      <c r="H139" s="22"/>
      <c r="I139" s="30"/>
      <c r="J139" s="30"/>
      <c r="K139" s="50"/>
      <c r="L139" s="20"/>
      <c r="M139" s="48"/>
      <c r="N139" s="48"/>
      <c r="O139" s="48"/>
      <c r="P139" s="48"/>
      <c r="Q139" s="48"/>
      <c r="R139" s="48"/>
      <c r="S139" s="48"/>
      <c r="T139" s="27"/>
      <c r="U139" s="33"/>
      <c r="V139" s="33"/>
      <c r="W139" s="33"/>
      <c r="X139" s="33"/>
      <c r="Y139" s="33"/>
      <c r="Z139" s="15"/>
      <c r="AA139" s="15"/>
      <c r="AB139" s="15"/>
      <c r="AC139" s="15"/>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row>
    <row r="140" spans="1:112" ht="15" customHeight="1" x14ac:dyDescent="0.3">
      <c r="A140" s="20"/>
      <c r="B140" s="20"/>
      <c r="C140" s="28"/>
      <c r="D140" s="28"/>
      <c r="E140" s="28"/>
      <c r="F140" s="22"/>
      <c r="G140" s="29"/>
      <c r="H140" s="22"/>
      <c r="I140" s="30"/>
      <c r="J140" s="30"/>
      <c r="K140" s="20"/>
      <c r="L140" s="20"/>
      <c r="M140" s="48"/>
      <c r="N140" s="48"/>
      <c r="O140" s="48"/>
      <c r="P140" s="48"/>
      <c r="Q140" s="48"/>
      <c r="R140" s="48"/>
      <c r="S140" s="48"/>
      <c r="T140" s="27"/>
      <c r="U140" s="33"/>
      <c r="V140" s="33"/>
      <c r="W140" s="33"/>
      <c r="X140" s="33"/>
      <c r="Y140" s="33"/>
      <c r="Z140" s="15"/>
      <c r="AA140" s="15"/>
      <c r="AB140" s="15"/>
      <c r="AC140" s="15"/>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row>
    <row r="141" spans="1:112" ht="15" customHeight="1" x14ac:dyDescent="0.3">
      <c r="A141" s="20"/>
      <c r="B141" s="20"/>
      <c r="C141" s="20"/>
      <c r="D141" s="20"/>
      <c r="E141" s="20"/>
      <c r="F141" s="20"/>
      <c r="G141" s="20"/>
      <c r="H141" s="20"/>
      <c r="I141" s="20"/>
      <c r="J141" s="20"/>
      <c r="K141" s="20"/>
      <c r="L141" s="20"/>
      <c r="M141" s="20"/>
      <c r="N141" s="20"/>
      <c r="O141" s="20"/>
      <c r="P141" s="20"/>
      <c r="Q141" s="20"/>
      <c r="R141" s="20"/>
      <c r="S141" s="20"/>
      <c r="T141" s="27"/>
      <c r="U141" s="33"/>
      <c r="V141" s="33"/>
      <c r="W141" s="33"/>
      <c r="X141" s="33"/>
      <c r="Y141" s="33"/>
      <c r="Z141" s="15"/>
      <c r="AA141" s="15"/>
      <c r="AB141" s="15"/>
      <c r="AC141" s="15"/>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row>
    <row r="142" spans="1:112" ht="15" customHeight="1" x14ac:dyDescent="0.3">
      <c r="A142" s="20"/>
      <c r="B142" s="20"/>
      <c r="C142" s="35"/>
      <c r="D142" s="35"/>
      <c r="E142" s="35"/>
      <c r="F142" s="35"/>
      <c r="G142" s="43"/>
      <c r="H142" s="35"/>
      <c r="I142" s="35"/>
      <c r="J142" s="35"/>
      <c r="K142" s="20"/>
      <c r="L142" s="20"/>
      <c r="M142" s="20"/>
      <c r="N142" s="35"/>
      <c r="O142" s="35"/>
      <c r="P142" s="21"/>
      <c r="Q142" s="35"/>
      <c r="R142" s="35"/>
      <c r="S142" s="35"/>
      <c r="T142" s="27"/>
      <c r="U142" s="33"/>
      <c r="V142" s="33"/>
      <c r="W142" s="33"/>
      <c r="X142" s="33"/>
      <c r="Y142" s="33"/>
      <c r="Z142" s="15"/>
      <c r="AA142" s="15"/>
      <c r="AB142" s="15"/>
      <c r="AC142" s="15"/>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row>
    <row r="143" spans="1:112" ht="15" customHeight="1" x14ac:dyDescent="0.3">
      <c r="A143" s="20"/>
      <c r="B143" s="20"/>
      <c r="C143" s="35"/>
      <c r="D143" s="35"/>
      <c r="E143" s="35"/>
      <c r="F143" s="35"/>
      <c r="G143" s="43"/>
      <c r="H143" s="35"/>
      <c r="I143" s="35"/>
      <c r="J143" s="35"/>
      <c r="K143" s="20"/>
      <c r="L143" s="35"/>
      <c r="M143" s="20"/>
      <c r="N143" s="35"/>
      <c r="O143" s="35"/>
      <c r="P143" s="21"/>
      <c r="Q143" s="35"/>
      <c r="R143" s="35"/>
      <c r="S143" s="35"/>
      <c r="T143" s="51"/>
      <c r="U143" s="33"/>
      <c r="V143" s="33"/>
      <c r="W143" s="33"/>
      <c r="X143" s="33"/>
      <c r="Y143" s="33"/>
      <c r="Z143" s="15"/>
      <c r="AA143" s="15"/>
      <c r="AB143" s="15"/>
      <c r="AC143" s="15"/>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row>
    <row r="144" spans="1:112" ht="15" customHeight="1" x14ac:dyDescent="0.3">
      <c r="A144" s="20"/>
      <c r="B144" s="20"/>
      <c r="C144" s="28"/>
      <c r="D144" s="28"/>
      <c r="E144" s="28"/>
      <c r="F144" s="22"/>
      <c r="G144" s="29"/>
      <c r="H144" s="22"/>
      <c r="I144" s="30"/>
      <c r="J144" s="30"/>
      <c r="K144" s="20"/>
      <c r="L144" s="35"/>
      <c r="M144" s="20"/>
      <c r="N144" s="44"/>
      <c r="O144" s="44"/>
      <c r="P144" s="52"/>
      <c r="Q144" s="46"/>
      <c r="R144" s="47"/>
      <c r="S144" s="47"/>
      <c r="T144" s="51"/>
      <c r="U144" s="33"/>
      <c r="V144" s="33"/>
      <c r="W144" s="33"/>
      <c r="X144" s="33"/>
      <c r="Y144" s="33"/>
      <c r="Z144" s="15"/>
      <c r="AA144" s="15"/>
      <c r="AB144" s="15"/>
      <c r="AC144" s="15"/>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row>
    <row r="145" spans="1:112" ht="12.75" customHeight="1" x14ac:dyDescent="0.2">
      <c r="A145" s="20"/>
      <c r="B145" s="20"/>
      <c r="C145" s="28"/>
      <c r="D145" s="28"/>
      <c r="E145" s="28"/>
      <c r="F145" s="22"/>
      <c r="G145" s="29"/>
      <c r="H145" s="22"/>
      <c r="I145" s="30"/>
      <c r="J145" s="30"/>
      <c r="K145" s="20"/>
      <c r="L145" s="35"/>
      <c r="M145" s="20"/>
      <c r="N145" s="44"/>
      <c r="O145" s="44"/>
      <c r="P145" s="52"/>
      <c r="Q145" s="46"/>
      <c r="R145" s="47"/>
      <c r="S145" s="47"/>
      <c r="T145" s="51"/>
      <c r="U145" s="15"/>
      <c r="V145" s="15"/>
      <c r="W145" s="15"/>
      <c r="X145" s="15"/>
      <c r="Y145" s="15"/>
      <c r="Z145" s="15"/>
      <c r="AA145" s="15"/>
      <c r="AB145" s="15"/>
      <c r="AC145" s="15"/>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row>
    <row r="146" spans="1:112" ht="12.75" customHeight="1" x14ac:dyDescent="0.2">
      <c r="A146" s="20"/>
      <c r="B146" s="20"/>
      <c r="C146" s="28"/>
      <c r="D146" s="28"/>
      <c r="E146" s="28"/>
      <c r="F146" s="22"/>
      <c r="G146" s="29"/>
      <c r="H146" s="22"/>
      <c r="I146" s="30"/>
      <c r="J146" s="30"/>
      <c r="K146" s="20"/>
      <c r="L146" s="20"/>
      <c r="M146" s="20"/>
      <c r="N146" s="44"/>
      <c r="O146" s="44"/>
      <c r="P146" s="52"/>
      <c r="Q146" s="46"/>
      <c r="R146" s="47"/>
      <c r="S146" s="47"/>
      <c r="T146" s="27"/>
      <c r="U146" s="15"/>
      <c r="V146" s="15"/>
      <c r="W146" s="15"/>
      <c r="X146" s="15"/>
      <c r="Y146" s="15"/>
      <c r="Z146" s="15"/>
      <c r="AA146" s="15"/>
      <c r="AB146" s="15"/>
      <c r="AC146" s="15"/>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row>
    <row r="147" spans="1:112" ht="12.75" customHeight="1" x14ac:dyDescent="0.2">
      <c r="A147" s="20"/>
      <c r="B147" s="20"/>
      <c r="C147" s="28"/>
      <c r="D147" s="28"/>
      <c r="E147" s="28"/>
      <c r="F147" s="22"/>
      <c r="G147" s="29"/>
      <c r="H147" s="22"/>
      <c r="I147" s="30"/>
      <c r="J147" s="30"/>
      <c r="K147" s="20"/>
      <c r="L147" s="20"/>
      <c r="M147" s="20"/>
      <c r="N147" s="44"/>
      <c r="O147" s="44"/>
      <c r="P147" s="52"/>
      <c r="Q147" s="46"/>
      <c r="R147" s="47"/>
      <c r="S147" s="47"/>
      <c r="T147" s="27"/>
      <c r="U147" s="15"/>
      <c r="V147" s="15"/>
      <c r="W147" s="15"/>
      <c r="X147" s="15"/>
      <c r="Y147" s="15"/>
      <c r="Z147" s="15"/>
      <c r="AA147" s="15"/>
      <c r="AB147" s="15"/>
      <c r="AC147" s="15"/>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row>
    <row r="148" spans="1:112" ht="12.75" customHeight="1" x14ac:dyDescent="0.2">
      <c r="A148" s="20"/>
      <c r="B148" s="20"/>
      <c r="C148" s="20"/>
      <c r="D148" s="20"/>
      <c r="E148" s="20"/>
      <c r="F148" s="20"/>
      <c r="G148" s="20"/>
      <c r="H148" s="20"/>
      <c r="I148" s="20"/>
      <c r="J148" s="20"/>
      <c r="K148" s="20"/>
      <c r="L148" s="20"/>
      <c r="M148" s="20"/>
      <c r="N148" s="20"/>
      <c r="O148" s="20"/>
      <c r="P148" s="20"/>
      <c r="Q148" s="20"/>
      <c r="R148" s="20"/>
      <c r="S148" s="20"/>
      <c r="T148" s="27"/>
      <c r="U148" s="15"/>
      <c r="V148" s="15"/>
      <c r="W148" s="15"/>
      <c r="X148" s="15"/>
      <c r="Y148" s="15"/>
      <c r="Z148" s="15"/>
      <c r="AA148" s="15"/>
      <c r="AB148" s="15"/>
      <c r="AC148" s="15"/>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row>
    <row r="149" spans="1:112" ht="12.75" customHeight="1" x14ac:dyDescent="0.4">
      <c r="A149" s="49"/>
      <c r="B149" s="49"/>
      <c r="C149" s="49"/>
      <c r="D149" s="49"/>
      <c r="E149" s="49"/>
      <c r="F149" s="49"/>
      <c r="G149" s="49"/>
      <c r="H149" s="49"/>
      <c r="I149" s="49"/>
      <c r="J149" s="49"/>
      <c r="K149" s="20"/>
      <c r="L149" s="20"/>
      <c r="M149" s="49"/>
      <c r="N149" s="49"/>
      <c r="O149" s="49"/>
      <c r="P149" s="49"/>
      <c r="Q149" s="49"/>
      <c r="R149" s="49"/>
      <c r="S149" s="49"/>
      <c r="T149" s="27"/>
      <c r="U149" s="15"/>
      <c r="V149" s="15"/>
      <c r="W149" s="15"/>
      <c r="X149" s="15"/>
      <c r="Y149" s="15"/>
      <c r="Z149" s="15"/>
      <c r="AA149" s="15"/>
      <c r="AB149" s="15"/>
      <c r="AC149" s="15"/>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row>
    <row r="150" spans="1:112" ht="12.75" customHeight="1" x14ac:dyDescent="0.4">
      <c r="A150" s="49"/>
      <c r="B150" s="49"/>
      <c r="C150" s="49"/>
      <c r="D150" s="49"/>
      <c r="E150" s="49"/>
      <c r="F150" s="49"/>
      <c r="G150" s="49"/>
      <c r="H150" s="49"/>
      <c r="I150" s="49"/>
      <c r="J150" s="49"/>
      <c r="K150" s="20"/>
      <c r="L150" s="20"/>
      <c r="M150" s="49"/>
      <c r="N150" s="49"/>
      <c r="O150" s="49"/>
      <c r="P150" s="49"/>
      <c r="Q150" s="49"/>
      <c r="R150" s="49"/>
      <c r="S150" s="49"/>
      <c r="T150" s="27"/>
      <c r="U150" s="15"/>
      <c r="V150" s="15"/>
      <c r="W150" s="15"/>
      <c r="X150" s="15"/>
      <c r="Y150" s="15"/>
      <c r="Z150" s="15"/>
      <c r="AA150" s="15"/>
      <c r="AB150" s="15"/>
      <c r="AC150" s="15"/>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row>
    <row r="151" spans="1:112" ht="12.75" customHeight="1" x14ac:dyDescent="0.2">
      <c r="A151" s="20"/>
      <c r="B151" s="20"/>
      <c r="C151" s="20"/>
      <c r="D151" s="20"/>
      <c r="E151" s="20"/>
      <c r="F151" s="20"/>
      <c r="G151" s="20"/>
      <c r="H151" s="20"/>
      <c r="I151" s="20"/>
      <c r="J151" s="20"/>
      <c r="K151" s="20"/>
      <c r="L151" s="20"/>
      <c r="M151" s="20"/>
      <c r="N151" s="20"/>
      <c r="O151" s="20"/>
      <c r="P151" s="20"/>
      <c r="Q151" s="20"/>
      <c r="R151" s="20"/>
      <c r="S151" s="20"/>
      <c r="T151" s="27"/>
      <c r="U151" s="15"/>
      <c r="V151" s="15"/>
      <c r="W151" s="15"/>
      <c r="X151" s="15"/>
      <c r="Y151" s="15"/>
      <c r="Z151" s="15"/>
      <c r="AA151" s="15"/>
      <c r="AB151" s="15"/>
      <c r="AC151" s="15"/>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row>
    <row r="152" spans="1:112" ht="12.75" customHeight="1" x14ac:dyDescent="0.2">
      <c r="A152" s="53"/>
      <c r="B152" s="20"/>
      <c r="C152" s="20"/>
      <c r="D152" s="20"/>
      <c r="E152" s="20"/>
      <c r="F152" s="20"/>
      <c r="G152" s="20"/>
      <c r="H152" s="20"/>
      <c r="I152" s="20"/>
      <c r="J152" s="20"/>
      <c r="K152" s="20"/>
      <c r="L152" s="20"/>
      <c r="M152" s="53"/>
      <c r="N152" s="20"/>
      <c r="O152" s="20"/>
      <c r="P152" s="20"/>
      <c r="Q152" s="20"/>
      <c r="R152" s="20"/>
      <c r="S152" s="20"/>
      <c r="T152" s="27"/>
      <c r="U152" s="15"/>
      <c r="V152" s="15"/>
      <c r="W152" s="15"/>
      <c r="X152" s="15"/>
      <c r="Y152" s="15"/>
      <c r="Z152" s="15"/>
      <c r="AA152" s="15"/>
      <c r="AB152" s="15"/>
      <c r="AC152" s="15"/>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row>
    <row r="153" spans="1:112" ht="12.75" customHeight="1" x14ac:dyDescent="0.2">
      <c r="A153" s="20"/>
      <c r="B153" s="20"/>
      <c r="C153" s="20"/>
      <c r="D153" s="20"/>
      <c r="E153" s="20"/>
      <c r="F153" s="20"/>
      <c r="G153" s="20"/>
      <c r="H153" s="20"/>
      <c r="I153" s="20"/>
      <c r="J153" s="20"/>
      <c r="K153" s="20"/>
      <c r="L153" s="20"/>
      <c r="M153" s="20"/>
      <c r="N153" s="20"/>
      <c r="O153" s="20"/>
      <c r="P153" s="20"/>
      <c r="Q153" s="20"/>
      <c r="R153" s="20"/>
      <c r="S153" s="20"/>
      <c r="T153" s="27"/>
      <c r="U153" s="15"/>
      <c r="V153" s="15"/>
      <c r="W153" s="15"/>
      <c r="X153" s="15"/>
      <c r="Y153" s="15"/>
      <c r="Z153" s="15"/>
      <c r="AA153" s="15"/>
      <c r="AB153" s="15"/>
      <c r="AC153" s="15"/>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row>
    <row r="154" spans="1:112" ht="12.75" customHeight="1" x14ac:dyDescent="0.2">
      <c r="A154" s="20"/>
      <c r="B154" s="20"/>
      <c r="C154" s="54"/>
      <c r="D154" s="54"/>
      <c r="E154" s="54"/>
      <c r="F154" s="54"/>
      <c r="G154" s="54"/>
      <c r="H154" s="54"/>
      <c r="I154" s="54"/>
      <c r="J154" s="20"/>
      <c r="K154" s="20"/>
      <c r="L154" s="20"/>
      <c r="M154" s="55"/>
      <c r="N154" s="55"/>
      <c r="O154" s="55"/>
      <c r="P154" s="55"/>
      <c r="Q154" s="55"/>
      <c r="R154" s="55"/>
      <c r="S154" s="55"/>
      <c r="T154" s="27"/>
      <c r="U154" s="15"/>
      <c r="V154" s="15"/>
      <c r="W154" s="15"/>
      <c r="X154" s="15"/>
      <c r="Y154" s="15"/>
      <c r="Z154" s="15"/>
      <c r="AA154" s="15"/>
      <c r="AB154" s="15"/>
      <c r="AC154" s="15"/>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row>
    <row r="155" spans="1:112" ht="12.75" customHeight="1" x14ac:dyDescent="0.2">
      <c r="A155" s="18"/>
      <c r="B155" s="20"/>
      <c r="C155" s="54"/>
      <c r="D155" s="54"/>
      <c r="E155" s="54"/>
      <c r="F155" s="54"/>
      <c r="G155" s="54"/>
      <c r="H155" s="54"/>
      <c r="I155" s="54"/>
      <c r="J155" s="20"/>
      <c r="K155" s="20"/>
      <c r="L155" s="20"/>
      <c r="M155" s="55"/>
      <c r="N155" s="55"/>
      <c r="O155" s="55"/>
      <c r="P155" s="55"/>
      <c r="Q155" s="55"/>
      <c r="R155" s="55"/>
      <c r="S155" s="55"/>
      <c r="T155" s="27"/>
      <c r="U155" s="15"/>
      <c r="V155" s="15"/>
      <c r="W155" s="15"/>
      <c r="X155" s="15"/>
      <c r="Y155" s="15"/>
      <c r="Z155" s="15"/>
      <c r="AA155" s="15"/>
      <c r="AB155" s="15"/>
      <c r="AC155" s="15"/>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row>
    <row r="156" spans="1:112" ht="12.75" customHeight="1" x14ac:dyDescent="0.2">
      <c r="A156" s="20"/>
      <c r="B156" s="20"/>
      <c r="C156" s="56"/>
      <c r="D156" s="56"/>
      <c r="E156" s="57"/>
      <c r="F156" s="57"/>
      <c r="G156" s="57"/>
      <c r="H156" s="58"/>
      <c r="I156" s="59"/>
      <c r="J156" s="20"/>
      <c r="K156" s="20"/>
      <c r="L156" s="20"/>
      <c r="M156" s="60"/>
      <c r="N156" s="60"/>
      <c r="O156" s="60"/>
      <c r="P156" s="60"/>
      <c r="Q156" s="60"/>
      <c r="R156" s="60"/>
      <c r="S156" s="60"/>
      <c r="T156" s="27"/>
      <c r="U156" s="15"/>
      <c r="V156" s="15"/>
      <c r="W156" s="15"/>
      <c r="X156" s="15"/>
      <c r="Y156" s="15"/>
      <c r="Z156" s="15"/>
      <c r="AA156" s="15"/>
      <c r="AB156" s="15"/>
      <c r="AC156" s="15"/>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row>
    <row r="157" spans="1:112" ht="12.75" customHeight="1" x14ac:dyDescent="0.2">
      <c r="A157" s="20"/>
      <c r="B157" s="20"/>
      <c r="C157" s="56"/>
      <c r="D157" s="56"/>
      <c r="E157" s="57"/>
      <c r="F157" s="57"/>
      <c r="G157" s="57"/>
      <c r="H157" s="58"/>
      <c r="I157" s="59"/>
      <c r="J157" s="20"/>
      <c r="K157" s="20"/>
      <c r="L157" s="20"/>
      <c r="M157" s="60"/>
      <c r="N157" s="60"/>
      <c r="O157" s="60"/>
      <c r="P157" s="60"/>
      <c r="Q157" s="60"/>
      <c r="R157" s="60"/>
      <c r="S157" s="60"/>
      <c r="T157" s="61"/>
      <c r="U157" s="15"/>
      <c r="V157" s="15"/>
      <c r="W157" s="15"/>
      <c r="X157" s="15"/>
      <c r="Y157" s="15"/>
      <c r="Z157" s="15"/>
      <c r="AA157" s="15"/>
      <c r="AB157" s="15"/>
      <c r="AC157" s="15"/>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row>
    <row r="158" spans="1:112" ht="12.75" customHeight="1" x14ac:dyDescent="0.2">
      <c r="A158" s="20"/>
      <c r="B158" s="62"/>
      <c r="C158" s="56"/>
      <c r="D158" s="56"/>
      <c r="E158" s="57"/>
      <c r="F158" s="57"/>
      <c r="G158" s="57"/>
      <c r="H158" s="58"/>
      <c r="I158" s="59"/>
      <c r="J158" s="20"/>
      <c r="K158" s="20"/>
      <c r="L158" s="20"/>
      <c r="M158" s="60"/>
      <c r="N158" s="60"/>
      <c r="O158" s="60"/>
      <c r="P158" s="60"/>
      <c r="Q158" s="60"/>
      <c r="R158" s="60"/>
      <c r="S158" s="60"/>
      <c r="T158" s="19"/>
      <c r="U158" s="15"/>
      <c r="V158" s="15"/>
      <c r="W158" s="15"/>
      <c r="X158" s="15"/>
      <c r="Y158" s="15"/>
      <c r="Z158" s="15"/>
      <c r="AA158" s="15"/>
      <c r="AB158" s="15"/>
      <c r="AC158" s="15"/>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row>
    <row r="159" spans="1:112" ht="12.75" customHeight="1" x14ac:dyDescent="0.2">
      <c r="A159" s="20"/>
      <c r="B159" s="20"/>
      <c r="C159" s="56"/>
      <c r="D159" s="56"/>
      <c r="E159" s="57"/>
      <c r="F159" s="57"/>
      <c r="G159" s="57"/>
      <c r="H159" s="58"/>
      <c r="I159" s="59"/>
      <c r="J159" s="20"/>
      <c r="K159" s="20"/>
      <c r="L159" s="20"/>
      <c r="M159" s="60"/>
      <c r="N159" s="60"/>
      <c r="O159" s="60"/>
      <c r="P159" s="60"/>
      <c r="Q159" s="60"/>
      <c r="R159" s="60"/>
      <c r="S159" s="60"/>
      <c r="T159" s="19"/>
      <c r="U159" s="15"/>
      <c r="V159" s="15"/>
      <c r="W159" s="15"/>
      <c r="X159" s="15"/>
      <c r="Y159" s="15"/>
      <c r="Z159" s="15"/>
      <c r="AA159" s="15"/>
      <c r="AB159" s="15"/>
      <c r="AC159" s="15"/>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row>
    <row r="160" spans="1:112" ht="12.75" customHeight="1" x14ac:dyDescent="0.2">
      <c r="A160" s="20"/>
      <c r="B160" s="20"/>
      <c r="C160" s="56"/>
      <c r="D160" s="56"/>
      <c r="E160" s="57"/>
      <c r="F160" s="57"/>
      <c r="G160" s="57"/>
      <c r="H160" s="58"/>
      <c r="I160" s="59"/>
      <c r="J160" s="20"/>
      <c r="K160" s="20"/>
      <c r="L160" s="20"/>
      <c r="M160" s="62"/>
      <c r="N160" s="20"/>
      <c r="O160" s="20"/>
      <c r="P160" s="20"/>
      <c r="Q160" s="20"/>
      <c r="R160" s="20"/>
      <c r="S160" s="18"/>
      <c r="T160" s="27"/>
      <c r="U160" s="15"/>
      <c r="V160" s="15"/>
      <c r="W160" s="15"/>
      <c r="X160" s="15"/>
      <c r="Y160" s="15"/>
      <c r="Z160" s="15"/>
      <c r="AA160" s="15"/>
      <c r="AB160" s="15"/>
      <c r="AC160" s="15"/>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row>
    <row r="161" spans="1:112" ht="12.75" customHeight="1" x14ac:dyDescent="0.2">
      <c r="A161" s="20"/>
      <c r="B161" s="20"/>
      <c r="C161" s="56"/>
      <c r="D161" s="56"/>
      <c r="E161" s="57"/>
      <c r="F161" s="57"/>
      <c r="G161" s="57"/>
      <c r="H161" s="58"/>
      <c r="I161" s="59"/>
      <c r="J161" s="20"/>
      <c r="K161" s="20"/>
      <c r="L161" s="20"/>
      <c r="M161" s="60"/>
      <c r="N161" s="60"/>
      <c r="O161" s="60"/>
      <c r="P161" s="60"/>
      <c r="Q161" s="60"/>
      <c r="R161" s="60"/>
      <c r="S161" s="60"/>
      <c r="T161" s="27"/>
      <c r="U161" s="15"/>
      <c r="V161" s="15"/>
      <c r="W161" s="15"/>
      <c r="X161" s="15"/>
      <c r="Y161" s="15"/>
      <c r="Z161" s="15"/>
      <c r="AA161" s="15"/>
      <c r="AB161" s="15"/>
      <c r="AC161" s="15"/>
      <c r="AD161" s="15"/>
      <c r="AE161" s="15"/>
      <c r="AF161" s="15"/>
      <c r="AG161" s="15"/>
      <c r="AH161" s="15"/>
      <c r="AI161" s="15"/>
      <c r="AJ161" s="15"/>
      <c r="AK161" s="15"/>
      <c r="AL161" s="15"/>
      <c r="AM161" s="15"/>
      <c r="AN161" s="15"/>
      <c r="AO161" s="15"/>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row>
    <row r="162" spans="1:112" ht="12.75" customHeight="1" x14ac:dyDescent="0.2">
      <c r="A162" s="20"/>
      <c r="B162" s="20"/>
      <c r="C162" s="56"/>
      <c r="D162" s="56"/>
      <c r="E162" s="57"/>
      <c r="F162" s="57"/>
      <c r="G162" s="57"/>
      <c r="H162" s="58"/>
      <c r="I162" s="59"/>
      <c r="J162" s="20"/>
      <c r="K162" s="20"/>
      <c r="L162" s="20"/>
      <c r="M162" s="60"/>
      <c r="N162" s="60"/>
      <c r="O162" s="60"/>
      <c r="P162" s="60"/>
      <c r="Q162" s="60"/>
      <c r="R162" s="60"/>
      <c r="S162" s="60"/>
      <c r="T162" s="27"/>
      <c r="U162" s="15"/>
      <c r="V162" s="15"/>
      <c r="W162" s="15"/>
      <c r="X162" s="15"/>
      <c r="Y162" s="15"/>
      <c r="Z162" s="15"/>
      <c r="AA162" s="15"/>
      <c r="AB162" s="15"/>
      <c r="AC162" s="15"/>
      <c r="AD162" s="15"/>
      <c r="AE162" s="15"/>
      <c r="AF162" s="15"/>
      <c r="AG162" s="15"/>
      <c r="AH162" s="15"/>
      <c r="AI162" s="15"/>
      <c r="AJ162" s="15"/>
      <c r="AK162" s="15"/>
      <c r="AL162" s="15"/>
      <c r="AM162" s="15"/>
      <c r="AN162" s="15"/>
      <c r="AO162" s="15"/>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row>
    <row r="163" spans="1:112" ht="12.75" customHeight="1" x14ac:dyDescent="0.2">
      <c r="A163" s="20"/>
      <c r="B163" s="20"/>
      <c r="C163" s="56"/>
      <c r="D163" s="56"/>
      <c r="E163" s="57"/>
      <c r="F163" s="57"/>
      <c r="G163" s="57"/>
      <c r="H163" s="58"/>
      <c r="I163" s="59"/>
      <c r="J163" s="20"/>
      <c r="K163" s="20"/>
      <c r="L163" s="20"/>
      <c r="M163" s="60"/>
      <c r="N163" s="60"/>
      <c r="O163" s="60"/>
      <c r="P163" s="60"/>
      <c r="Q163" s="60"/>
      <c r="R163" s="60"/>
      <c r="S163" s="60"/>
      <c r="T163" s="27"/>
      <c r="U163" s="15"/>
      <c r="V163" s="15"/>
      <c r="W163" s="15"/>
      <c r="X163" s="15"/>
      <c r="Y163" s="15"/>
      <c r="Z163" s="15"/>
      <c r="AA163" s="15"/>
      <c r="AB163" s="15"/>
      <c r="AC163" s="15"/>
      <c r="AD163" s="15"/>
      <c r="AE163" s="15"/>
      <c r="AF163" s="15"/>
      <c r="AG163" s="15"/>
      <c r="AH163" s="15"/>
      <c r="AI163" s="15"/>
      <c r="AJ163" s="15"/>
      <c r="AK163" s="15"/>
      <c r="AL163" s="15"/>
      <c r="AM163" s="15"/>
      <c r="AN163" s="15"/>
      <c r="AO163" s="15"/>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row>
    <row r="164" spans="1:112" ht="12.75" customHeight="1" x14ac:dyDescent="0.2">
      <c r="A164" s="20"/>
      <c r="B164" s="20"/>
      <c r="C164" s="56"/>
      <c r="D164" s="56"/>
      <c r="E164" s="57"/>
      <c r="F164" s="57"/>
      <c r="G164" s="57"/>
      <c r="H164" s="58"/>
      <c r="I164" s="59"/>
      <c r="J164" s="20"/>
      <c r="K164" s="20"/>
      <c r="L164" s="20"/>
      <c r="M164" s="60"/>
      <c r="N164" s="60"/>
      <c r="O164" s="60"/>
      <c r="P164" s="60"/>
      <c r="Q164" s="60"/>
      <c r="R164" s="60"/>
      <c r="S164" s="60"/>
      <c r="T164" s="27"/>
      <c r="U164" s="15"/>
      <c r="V164" s="15"/>
      <c r="W164" s="15"/>
      <c r="X164" s="15"/>
      <c r="Y164" s="15"/>
      <c r="Z164" s="15"/>
      <c r="AA164" s="15"/>
      <c r="AB164" s="15"/>
      <c r="AC164" s="15"/>
      <c r="AD164" s="15"/>
      <c r="AE164" s="15"/>
      <c r="AF164" s="15"/>
      <c r="AG164" s="15"/>
      <c r="AH164" s="15"/>
      <c r="AI164" s="15"/>
      <c r="AJ164" s="15"/>
      <c r="AK164" s="15"/>
      <c r="AL164" s="15"/>
      <c r="AM164" s="15"/>
      <c r="AN164" s="15"/>
      <c r="AO164" s="15"/>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row>
    <row r="165" spans="1:112" ht="12.75" customHeight="1" x14ac:dyDescent="0.2">
      <c r="A165" s="20"/>
      <c r="B165" s="20"/>
      <c r="C165" s="56"/>
      <c r="D165" s="56"/>
      <c r="E165" s="57"/>
      <c r="F165" s="57"/>
      <c r="G165" s="57"/>
      <c r="H165" s="58"/>
      <c r="I165" s="59"/>
      <c r="J165" s="20"/>
      <c r="K165" s="20"/>
      <c r="L165" s="20"/>
      <c r="M165" s="63"/>
      <c r="N165" s="63"/>
      <c r="O165" s="63"/>
      <c r="P165" s="63"/>
      <c r="Q165" s="63"/>
      <c r="R165" s="63"/>
      <c r="S165" s="63"/>
      <c r="T165" s="27"/>
      <c r="U165" s="15"/>
      <c r="V165" s="15"/>
      <c r="W165" s="15"/>
      <c r="X165" s="15"/>
      <c r="Y165" s="15"/>
      <c r="Z165" s="15"/>
      <c r="AA165" s="15"/>
      <c r="AB165" s="15"/>
      <c r="AC165" s="15"/>
      <c r="AD165" s="15"/>
      <c r="AE165" s="15"/>
      <c r="AF165" s="15"/>
      <c r="AG165" s="15"/>
      <c r="AH165" s="15"/>
      <c r="AI165" s="15"/>
      <c r="AJ165" s="15"/>
      <c r="AK165" s="15"/>
      <c r="AL165" s="15"/>
      <c r="AM165" s="15"/>
      <c r="AN165" s="15"/>
      <c r="AO165" s="15"/>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row>
    <row r="166" spans="1:112" ht="12.75" customHeight="1" x14ac:dyDescent="0.2">
      <c r="A166" s="10"/>
      <c r="B166" s="10"/>
      <c r="C166" s="10"/>
      <c r="D166" s="10"/>
      <c r="E166" s="10"/>
      <c r="F166" s="10"/>
      <c r="G166" s="10"/>
      <c r="H166" s="10"/>
      <c r="I166" s="59"/>
      <c r="J166" s="20"/>
      <c r="K166" s="20"/>
      <c r="L166" s="20"/>
      <c r="M166" s="32"/>
      <c r="N166" s="20"/>
      <c r="O166" s="20"/>
      <c r="P166" s="20"/>
      <c r="Q166" s="20"/>
      <c r="R166" s="20"/>
      <c r="S166" s="64"/>
      <c r="T166" s="27"/>
      <c r="U166" s="15"/>
      <c r="V166" s="15"/>
      <c r="W166" s="15"/>
      <c r="X166" s="15"/>
      <c r="Y166" s="15"/>
      <c r="Z166" s="15"/>
      <c r="AA166" s="15"/>
      <c r="AB166" s="15"/>
      <c r="AC166" s="15"/>
      <c r="AD166" s="15"/>
      <c r="AE166" s="15"/>
      <c r="AF166" s="15"/>
      <c r="AG166" s="15"/>
      <c r="AH166" s="15"/>
      <c r="AI166" s="15"/>
      <c r="AJ166" s="15"/>
      <c r="AK166" s="15"/>
      <c r="AL166" s="15"/>
      <c r="AM166" s="15"/>
      <c r="AN166" s="15"/>
      <c r="AO166" s="15"/>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row>
    <row r="167" spans="1:112" ht="12.75" customHeight="1" x14ac:dyDescent="0.2">
      <c r="A167" s="10"/>
      <c r="B167" s="10"/>
      <c r="C167" s="10"/>
      <c r="D167" s="10"/>
      <c r="E167" s="10"/>
      <c r="F167" s="10"/>
      <c r="G167" s="10"/>
      <c r="H167" s="10"/>
      <c r="I167" s="59"/>
      <c r="J167" s="20"/>
      <c r="K167" s="20"/>
      <c r="L167" s="20"/>
      <c r="M167" s="20"/>
      <c r="N167" s="20"/>
      <c r="O167" s="20"/>
      <c r="P167" s="20"/>
      <c r="Q167" s="20"/>
      <c r="R167" s="20"/>
      <c r="S167" s="64"/>
      <c r="T167" s="27"/>
      <c r="U167" s="15"/>
      <c r="V167" s="15"/>
      <c r="W167" s="15"/>
      <c r="X167" s="15"/>
      <c r="Y167" s="15"/>
      <c r="Z167" s="15"/>
      <c r="AA167" s="15"/>
      <c r="AB167" s="15"/>
      <c r="AC167" s="15"/>
      <c r="AD167" s="15"/>
      <c r="AE167" s="15"/>
      <c r="AF167" s="15"/>
      <c r="AG167" s="15"/>
      <c r="AH167" s="15"/>
      <c r="AI167" s="15"/>
      <c r="AJ167" s="15"/>
      <c r="AK167" s="15"/>
      <c r="AL167" s="15"/>
      <c r="AM167" s="15"/>
      <c r="AN167" s="15"/>
      <c r="AO167" s="15"/>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row>
    <row r="168" spans="1:112" ht="12.75" customHeight="1" x14ac:dyDescent="0.2">
      <c r="A168" s="10"/>
      <c r="B168" s="65"/>
      <c r="C168" s="65"/>
      <c r="D168" s="65"/>
      <c r="E168" s="65"/>
      <c r="F168" s="65"/>
      <c r="G168" s="65"/>
      <c r="H168" s="65"/>
      <c r="I168" s="59"/>
      <c r="J168" s="20"/>
      <c r="K168" s="20"/>
      <c r="L168" s="20"/>
      <c r="M168" s="60"/>
      <c r="N168" s="60"/>
      <c r="O168" s="60"/>
      <c r="P168" s="60"/>
      <c r="Q168" s="60"/>
      <c r="R168" s="60"/>
      <c r="S168" s="60"/>
      <c r="T168" s="27"/>
      <c r="U168" s="15"/>
      <c r="V168" s="15"/>
      <c r="W168" s="15"/>
      <c r="X168" s="15"/>
      <c r="Y168" s="15"/>
      <c r="Z168" s="15"/>
      <c r="AA168" s="15"/>
      <c r="AB168" s="15"/>
      <c r="AC168" s="15"/>
      <c r="AD168" s="15"/>
      <c r="AE168" s="15"/>
      <c r="AF168" s="15"/>
      <c r="AG168" s="15"/>
      <c r="AH168" s="15"/>
      <c r="AI168" s="15"/>
      <c r="AJ168" s="15"/>
      <c r="AK168" s="15"/>
      <c r="AL168" s="15"/>
      <c r="AM168" s="15"/>
      <c r="AN168" s="15"/>
      <c r="AO168" s="15"/>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row>
    <row r="169" spans="1:112" ht="12.75" customHeight="1" x14ac:dyDescent="0.2">
      <c r="A169" s="65"/>
      <c r="B169" s="65"/>
      <c r="C169" s="65"/>
      <c r="D169" s="65"/>
      <c r="E169" s="65"/>
      <c r="F169" s="65"/>
      <c r="G169" s="65"/>
      <c r="H169" s="65"/>
      <c r="I169" s="59"/>
      <c r="J169" s="20"/>
      <c r="K169" s="20"/>
      <c r="L169" s="20"/>
      <c r="M169" s="60"/>
      <c r="N169" s="60"/>
      <c r="O169" s="60"/>
      <c r="P169" s="60"/>
      <c r="Q169" s="60"/>
      <c r="R169" s="60"/>
      <c r="S169" s="60"/>
      <c r="T169" s="27"/>
      <c r="U169" s="15"/>
      <c r="V169" s="15"/>
      <c r="W169" s="15"/>
      <c r="X169" s="15"/>
      <c r="Y169" s="15"/>
      <c r="Z169" s="15"/>
      <c r="AA169" s="15"/>
      <c r="AB169" s="15"/>
      <c r="AC169" s="15"/>
      <c r="AD169" s="15"/>
      <c r="AE169" s="15"/>
      <c r="AF169" s="15"/>
      <c r="AG169" s="15"/>
      <c r="AH169" s="15"/>
      <c r="AI169" s="15"/>
      <c r="AJ169" s="15"/>
      <c r="AK169" s="15"/>
      <c r="AL169" s="15"/>
      <c r="AM169" s="15"/>
      <c r="AN169" s="15"/>
      <c r="AO169" s="15"/>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row>
    <row r="170" spans="1:112" ht="12.75" customHeight="1" x14ac:dyDescent="0.2">
      <c r="A170" s="65"/>
      <c r="B170" s="65"/>
      <c r="C170" s="65"/>
      <c r="D170" s="65"/>
      <c r="E170" s="65"/>
      <c r="F170" s="65"/>
      <c r="G170" s="65"/>
      <c r="H170" s="65"/>
      <c r="I170" s="59"/>
      <c r="J170" s="20"/>
      <c r="K170" s="20"/>
      <c r="L170" s="20"/>
      <c r="M170" s="60"/>
      <c r="N170" s="60"/>
      <c r="O170" s="60"/>
      <c r="P170" s="60"/>
      <c r="Q170" s="60"/>
      <c r="R170" s="60"/>
      <c r="S170" s="60"/>
      <c r="T170" s="27"/>
      <c r="U170" s="15"/>
      <c r="V170" s="15"/>
      <c r="W170" s="15"/>
      <c r="X170" s="15"/>
      <c r="Y170" s="15"/>
      <c r="Z170" s="15"/>
      <c r="AA170" s="15"/>
      <c r="AB170" s="15"/>
      <c r="AC170" s="15"/>
      <c r="AD170" s="15"/>
      <c r="AE170" s="15"/>
      <c r="AF170" s="15"/>
      <c r="AG170" s="15"/>
      <c r="AH170" s="15"/>
      <c r="AI170" s="15"/>
      <c r="AJ170" s="15"/>
      <c r="AK170" s="15"/>
      <c r="AL170" s="15"/>
      <c r="AM170" s="15"/>
      <c r="AN170" s="15"/>
      <c r="AO170" s="15"/>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row>
    <row r="171" spans="1:112" ht="12.75" customHeight="1" x14ac:dyDescent="0.2">
      <c r="A171" s="65"/>
      <c r="B171" s="65"/>
      <c r="C171" s="65"/>
      <c r="D171" s="65"/>
      <c r="E171" s="65"/>
      <c r="F171" s="65"/>
      <c r="G171" s="65"/>
      <c r="H171" s="65"/>
      <c r="I171" s="59"/>
      <c r="J171" s="20"/>
      <c r="K171" s="20"/>
      <c r="L171" s="20"/>
      <c r="M171" s="60"/>
      <c r="N171" s="60"/>
      <c r="O171" s="60"/>
      <c r="P171" s="60"/>
      <c r="Q171" s="60"/>
      <c r="R171" s="60"/>
      <c r="S171" s="60"/>
      <c r="T171" s="27"/>
      <c r="U171" s="15"/>
      <c r="V171" s="15"/>
      <c r="W171" s="15"/>
      <c r="X171" s="15"/>
      <c r="Y171" s="15"/>
      <c r="Z171" s="15"/>
      <c r="AA171" s="15"/>
      <c r="AB171" s="15"/>
      <c r="AC171" s="15"/>
      <c r="AD171" s="15"/>
      <c r="AE171" s="15"/>
      <c r="AF171" s="15"/>
      <c r="AG171" s="15"/>
      <c r="AH171" s="15"/>
      <c r="AI171" s="15"/>
      <c r="AJ171" s="15"/>
      <c r="AK171" s="15"/>
      <c r="AL171" s="15"/>
      <c r="AM171" s="15"/>
      <c r="AN171" s="15"/>
      <c r="AO171" s="15"/>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row>
    <row r="172" spans="1:112" ht="12.75" customHeight="1" x14ac:dyDescent="0.2">
      <c r="A172" s="65"/>
      <c r="B172" s="65"/>
      <c r="C172" s="65"/>
      <c r="D172" s="65"/>
      <c r="E172" s="65"/>
      <c r="F172" s="65"/>
      <c r="G172" s="65"/>
      <c r="H172" s="65"/>
      <c r="I172" s="59"/>
      <c r="J172" s="55"/>
      <c r="K172" s="20"/>
      <c r="L172" s="20"/>
      <c r="M172" s="60"/>
      <c r="N172" s="60"/>
      <c r="O172" s="60"/>
      <c r="P172" s="60"/>
      <c r="Q172" s="60"/>
      <c r="R172" s="60"/>
      <c r="S172" s="60"/>
      <c r="T172" s="61"/>
      <c r="U172" s="15"/>
      <c r="V172" s="15"/>
      <c r="W172" s="15"/>
      <c r="X172" s="15"/>
      <c r="Y172" s="15"/>
      <c r="Z172" s="15"/>
      <c r="AA172" s="15"/>
      <c r="AB172" s="15"/>
      <c r="AC172" s="15"/>
      <c r="AD172" s="15"/>
      <c r="AE172" s="15"/>
      <c r="AF172" s="15"/>
      <c r="AG172" s="15"/>
      <c r="AH172" s="15"/>
      <c r="AI172" s="15"/>
      <c r="AJ172" s="15"/>
      <c r="AK172" s="15"/>
      <c r="AL172" s="15"/>
      <c r="AM172" s="15"/>
      <c r="AN172" s="15"/>
      <c r="AO172" s="15"/>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row>
    <row r="173" spans="1:112" ht="12.75" customHeight="1" x14ac:dyDescent="0.2">
      <c r="A173" s="66"/>
      <c r="B173" s="65"/>
      <c r="C173" s="65"/>
      <c r="D173" s="65"/>
      <c r="E173" s="65"/>
      <c r="F173" s="65"/>
      <c r="G173" s="65"/>
      <c r="H173" s="65"/>
      <c r="I173" s="59"/>
      <c r="J173" s="55"/>
      <c r="K173" s="20"/>
      <c r="L173" s="20"/>
      <c r="M173" s="60"/>
      <c r="N173" s="60"/>
      <c r="O173" s="60"/>
      <c r="P173" s="60"/>
      <c r="Q173" s="60"/>
      <c r="R173" s="60"/>
      <c r="S173" s="60"/>
      <c r="T173" s="61"/>
      <c r="U173" s="15"/>
      <c r="V173" s="15"/>
      <c r="W173" s="15"/>
      <c r="X173" s="15"/>
      <c r="Y173" s="15"/>
      <c r="Z173" s="15"/>
      <c r="AA173" s="15"/>
      <c r="AB173" s="15"/>
      <c r="AC173" s="15"/>
      <c r="AD173" s="15"/>
      <c r="AE173" s="15"/>
      <c r="AF173" s="15"/>
      <c r="AG173" s="15"/>
      <c r="AH173" s="15"/>
      <c r="AI173" s="15"/>
      <c r="AJ173" s="15"/>
      <c r="AK173" s="15"/>
      <c r="AL173" s="15"/>
      <c r="AM173" s="15"/>
      <c r="AN173" s="15"/>
      <c r="AO173" s="15"/>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row>
    <row r="174" spans="1:112" ht="12.75" customHeight="1" x14ac:dyDescent="0.2">
      <c r="A174" s="65"/>
      <c r="B174" s="65"/>
      <c r="C174" s="65"/>
      <c r="D174" s="65"/>
      <c r="E174" s="65"/>
      <c r="F174" s="65"/>
      <c r="G174" s="65"/>
      <c r="H174" s="65"/>
      <c r="I174" s="67"/>
      <c r="J174" s="67"/>
      <c r="K174" s="67"/>
      <c r="L174" s="67"/>
      <c r="M174" s="67"/>
      <c r="N174" s="67"/>
      <c r="O174" s="67"/>
      <c r="P174" s="67"/>
      <c r="Q174" s="67"/>
      <c r="R174" s="67"/>
      <c r="S174" s="67"/>
      <c r="T174" s="61"/>
      <c r="U174" s="15"/>
      <c r="V174" s="15"/>
      <c r="W174" s="15"/>
      <c r="X174" s="15"/>
      <c r="Y174" s="15"/>
      <c r="Z174" s="15"/>
      <c r="AA174" s="15"/>
      <c r="AB174" s="15"/>
      <c r="AC174" s="15"/>
      <c r="AD174" s="15"/>
      <c r="AE174" s="15"/>
      <c r="AF174" s="15"/>
      <c r="AG174" s="15"/>
      <c r="AH174" s="15"/>
      <c r="AI174" s="15"/>
      <c r="AJ174" s="15"/>
      <c r="AK174" s="15"/>
      <c r="AL174" s="15"/>
      <c r="AM174" s="15"/>
      <c r="AN174" s="15"/>
      <c r="AO174" s="15"/>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row>
    <row r="175" spans="1:112" ht="12.75" customHeight="1" x14ac:dyDescent="0.2">
      <c r="A175" s="66"/>
      <c r="B175" s="65"/>
      <c r="C175" s="65"/>
      <c r="D175" s="65"/>
      <c r="E175" s="65"/>
      <c r="F175" s="65"/>
      <c r="G175" s="65"/>
      <c r="H175" s="65"/>
      <c r="I175" s="67"/>
      <c r="J175" s="67"/>
      <c r="K175" s="67"/>
      <c r="L175" s="67"/>
      <c r="M175" s="67"/>
      <c r="N175" s="67"/>
      <c r="O175" s="67"/>
      <c r="P175" s="67"/>
      <c r="Q175" s="67"/>
      <c r="R175" s="67"/>
      <c r="S175" s="67"/>
      <c r="T175" s="27"/>
      <c r="U175" s="15"/>
      <c r="V175" s="15"/>
      <c r="W175" s="15"/>
      <c r="X175" s="15"/>
      <c r="Y175" s="15"/>
      <c r="Z175" s="15"/>
      <c r="AA175" s="15"/>
      <c r="AB175" s="15"/>
      <c r="AC175" s="15"/>
      <c r="AD175" s="15"/>
      <c r="AE175" s="15"/>
      <c r="AF175" s="15"/>
      <c r="AG175" s="15"/>
      <c r="AH175" s="15"/>
      <c r="AI175" s="15"/>
      <c r="AJ175" s="15"/>
      <c r="AK175" s="15"/>
      <c r="AL175" s="15"/>
      <c r="AM175" s="15"/>
      <c r="AN175" s="15"/>
      <c r="AO175" s="15"/>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row>
    <row r="176" spans="1:112" ht="12.75" customHeight="1" x14ac:dyDescent="0.2">
      <c r="A176" s="66"/>
      <c r="B176" s="65"/>
      <c r="C176" s="65"/>
      <c r="D176" s="65"/>
      <c r="E176" s="65"/>
      <c r="F176" s="65"/>
      <c r="G176" s="65"/>
      <c r="H176" s="65"/>
      <c r="I176" s="67"/>
      <c r="J176" s="67"/>
      <c r="K176" s="67"/>
      <c r="L176" s="67"/>
      <c r="M176" s="67"/>
      <c r="N176" s="67"/>
      <c r="O176" s="67"/>
      <c r="P176" s="67"/>
      <c r="Q176" s="67"/>
      <c r="R176" s="67"/>
      <c r="S176" s="67"/>
      <c r="T176" s="27"/>
      <c r="U176" s="15"/>
      <c r="V176" s="15"/>
      <c r="W176" s="15"/>
      <c r="X176" s="15"/>
      <c r="Y176" s="15"/>
      <c r="Z176" s="15"/>
      <c r="AA176" s="15"/>
      <c r="AB176" s="15"/>
      <c r="AC176" s="15"/>
      <c r="AD176" s="15"/>
      <c r="AE176" s="15"/>
      <c r="AF176" s="15"/>
      <c r="AG176" s="15"/>
      <c r="AH176" s="15"/>
      <c r="AI176" s="15"/>
      <c r="AJ176" s="15"/>
      <c r="AK176" s="15"/>
      <c r="AL176" s="15"/>
      <c r="AM176" s="15"/>
      <c r="AN176" s="15"/>
      <c r="AO176" s="15"/>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row>
    <row r="177" spans="1:112" ht="12.75" customHeight="1" x14ac:dyDescent="0.2">
      <c r="A177" s="66"/>
      <c r="B177" s="65"/>
      <c r="C177" s="65"/>
      <c r="D177" s="65"/>
      <c r="E177" s="65"/>
      <c r="F177" s="65"/>
      <c r="G177" s="65"/>
      <c r="H177" s="65"/>
      <c r="I177" s="67"/>
      <c r="J177" s="67"/>
      <c r="K177" s="67"/>
      <c r="L177" s="67"/>
      <c r="M177" s="67"/>
      <c r="N177" s="67"/>
      <c r="O177" s="67"/>
      <c r="P177" s="67"/>
      <c r="Q177" s="67"/>
      <c r="R177" s="67"/>
      <c r="S177" s="67"/>
      <c r="T177" s="27"/>
      <c r="U177" s="15"/>
      <c r="V177" s="15"/>
      <c r="W177" s="15"/>
      <c r="X177" s="15"/>
      <c r="Y177" s="15"/>
      <c r="Z177" s="15"/>
      <c r="AA177" s="15"/>
      <c r="AB177" s="15"/>
      <c r="AC177" s="15"/>
      <c r="AD177" s="15"/>
      <c r="AE177" s="15"/>
      <c r="AF177" s="15"/>
      <c r="AG177" s="15"/>
      <c r="AH177" s="15"/>
      <c r="AI177" s="15"/>
      <c r="AJ177" s="15"/>
      <c r="AK177" s="15"/>
      <c r="AL177" s="15"/>
      <c r="AM177" s="15"/>
      <c r="AN177" s="15"/>
      <c r="AO177" s="15"/>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row>
    <row r="178" spans="1:112" ht="12.75" customHeight="1" x14ac:dyDescent="0.2">
      <c r="A178" s="65"/>
      <c r="B178" s="65"/>
      <c r="C178" s="65"/>
      <c r="D178" s="65"/>
      <c r="E178" s="65"/>
      <c r="F178" s="65"/>
      <c r="G178" s="65"/>
      <c r="H178" s="65"/>
      <c r="I178" s="68"/>
      <c r="J178" s="68"/>
      <c r="K178" s="68"/>
      <c r="L178" s="68"/>
      <c r="M178" s="68"/>
      <c r="N178" s="68"/>
      <c r="O178" s="68"/>
      <c r="P178" s="68"/>
      <c r="Q178" s="68"/>
      <c r="R178" s="68"/>
      <c r="S178" s="68"/>
      <c r="T178" s="27"/>
      <c r="U178" s="15"/>
      <c r="V178" s="15"/>
      <c r="W178" s="15"/>
      <c r="X178" s="15"/>
      <c r="Y178" s="15"/>
      <c r="Z178" s="15"/>
      <c r="AA178" s="15"/>
      <c r="AB178" s="15"/>
      <c r="AC178" s="15"/>
      <c r="AD178" s="15"/>
      <c r="AE178" s="15"/>
      <c r="AF178" s="15"/>
      <c r="AG178" s="15"/>
      <c r="AH178" s="15"/>
      <c r="AI178" s="15"/>
      <c r="AJ178" s="15"/>
      <c r="AK178" s="15"/>
      <c r="AL178" s="15"/>
      <c r="AM178" s="15"/>
      <c r="AN178" s="15"/>
      <c r="AO178" s="15"/>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row>
    <row r="179" spans="1:112" ht="12.75" customHeight="1" x14ac:dyDescent="0.2">
      <c r="A179" s="156"/>
      <c r="B179" s="156"/>
      <c r="C179" s="156"/>
      <c r="D179" s="156"/>
      <c r="E179" s="156"/>
      <c r="F179" s="156"/>
      <c r="G179" s="156"/>
      <c r="H179" s="156"/>
      <c r="I179" s="156"/>
      <c r="J179" s="156"/>
      <c r="K179" s="156"/>
      <c r="L179" s="156"/>
      <c r="M179" s="156"/>
      <c r="N179" s="10"/>
      <c r="O179" s="20"/>
      <c r="P179" s="20"/>
      <c r="Q179" s="20"/>
      <c r="R179" s="20"/>
      <c r="S179" s="20"/>
      <c r="T179" s="27"/>
      <c r="U179" s="15"/>
      <c r="V179" s="15"/>
      <c r="W179" s="15"/>
      <c r="X179" s="15"/>
      <c r="Y179" s="15"/>
      <c r="Z179" s="15"/>
      <c r="AA179" s="15"/>
      <c r="AB179" s="15"/>
      <c r="AC179" s="15"/>
      <c r="AD179" s="15"/>
      <c r="AE179" s="15"/>
      <c r="AF179" s="15"/>
      <c r="AG179" s="15"/>
      <c r="AH179" s="15"/>
      <c r="AI179" s="15"/>
      <c r="AJ179" s="15"/>
      <c r="AK179" s="15"/>
      <c r="AL179" s="15"/>
      <c r="AM179" s="15"/>
      <c r="AN179" s="15"/>
      <c r="AO179" s="15"/>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row>
    <row r="180" spans="1:112" ht="12.75" customHeight="1" x14ac:dyDescent="0.2">
      <c r="A180" s="156"/>
      <c r="B180" s="156"/>
      <c r="C180" s="156"/>
      <c r="D180" s="156"/>
      <c r="E180" s="156"/>
      <c r="F180" s="156"/>
      <c r="G180" s="156"/>
      <c r="H180" s="156"/>
      <c r="I180" s="156"/>
      <c r="J180" s="156"/>
      <c r="K180" s="156"/>
      <c r="L180" s="156"/>
      <c r="M180" s="156"/>
      <c r="N180" s="60"/>
      <c r="O180" s="54"/>
      <c r="P180" s="69"/>
      <c r="Q180" s="70"/>
      <c r="R180" s="70"/>
      <c r="S180" s="18"/>
      <c r="T180" s="27"/>
      <c r="U180" s="15"/>
      <c r="V180" s="15"/>
      <c r="W180" s="15"/>
      <c r="X180" s="15"/>
      <c r="Y180" s="15"/>
      <c r="Z180" s="15"/>
      <c r="AA180" s="15"/>
      <c r="AB180" s="15"/>
      <c r="AC180" s="15"/>
      <c r="AD180" s="15"/>
      <c r="AE180" s="15"/>
      <c r="AF180" s="15"/>
      <c r="AG180" s="15"/>
      <c r="AH180" s="15"/>
      <c r="AI180" s="15"/>
      <c r="AJ180" s="15"/>
      <c r="AK180" s="15"/>
      <c r="AL180" s="15"/>
      <c r="AM180" s="15"/>
      <c r="AN180" s="15"/>
      <c r="AO180" s="15"/>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row>
    <row r="181" spans="1:112" ht="12.75" customHeight="1" x14ac:dyDescent="0.2">
      <c r="A181" s="156"/>
      <c r="B181" s="156"/>
      <c r="C181" s="156"/>
      <c r="D181" s="156"/>
      <c r="E181" s="156"/>
      <c r="F181" s="156"/>
      <c r="G181" s="156"/>
      <c r="H181" s="156"/>
      <c r="I181" s="156"/>
      <c r="J181" s="156"/>
      <c r="K181" s="156"/>
      <c r="L181" s="156"/>
      <c r="M181" s="156"/>
      <c r="N181" s="60"/>
      <c r="O181" s="54"/>
      <c r="P181" s="71"/>
      <c r="Q181" s="72"/>
      <c r="R181" s="72"/>
      <c r="S181" s="20"/>
      <c r="T181" s="27"/>
      <c r="U181" s="15"/>
      <c r="V181" s="15"/>
      <c r="W181" s="15"/>
      <c r="X181" s="15"/>
      <c r="Y181" s="15"/>
      <c r="Z181" s="15"/>
      <c r="AA181" s="15"/>
      <c r="AB181" s="15"/>
      <c r="AC181" s="15"/>
      <c r="AD181" s="15"/>
      <c r="AE181" s="15"/>
      <c r="AF181" s="15"/>
      <c r="AG181" s="15"/>
      <c r="AH181" s="15"/>
      <c r="AI181" s="15"/>
      <c r="AJ181" s="15"/>
      <c r="AK181" s="15"/>
      <c r="AL181" s="15"/>
      <c r="AM181" s="15"/>
      <c r="AN181" s="15"/>
      <c r="AO181" s="15"/>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row>
    <row r="182" spans="1:112" ht="12.75" customHeight="1" x14ac:dyDescent="0.2">
      <c r="A182" s="156"/>
      <c r="B182" s="156"/>
      <c r="C182" s="156"/>
      <c r="D182" s="156"/>
      <c r="E182" s="156"/>
      <c r="F182" s="156"/>
      <c r="G182" s="156"/>
      <c r="H182" s="156"/>
      <c r="I182" s="156"/>
      <c r="J182" s="156"/>
      <c r="K182" s="156"/>
      <c r="L182" s="156"/>
      <c r="M182" s="156"/>
      <c r="N182" s="20"/>
      <c r="O182" s="60"/>
      <c r="P182" s="60"/>
      <c r="Q182" s="60"/>
      <c r="R182" s="60"/>
      <c r="S182" s="60"/>
      <c r="T182" s="27"/>
      <c r="U182" s="15"/>
      <c r="V182" s="15"/>
      <c r="W182" s="15"/>
      <c r="X182" s="15"/>
      <c r="Y182" s="15"/>
      <c r="Z182" s="15"/>
      <c r="AA182" s="15"/>
      <c r="AB182" s="15"/>
      <c r="AC182" s="15"/>
      <c r="AD182" s="15"/>
      <c r="AE182" s="15"/>
      <c r="AF182" s="15"/>
      <c r="AG182" s="15"/>
      <c r="AH182" s="15"/>
      <c r="AI182" s="15"/>
      <c r="AJ182" s="15"/>
      <c r="AK182" s="15"/>
      <c r="AL182" s="15"/>
      <c r="AM182" s="15"/>
      <c r="AN182" s="15"/>
      <c r="AO182" s="15"/>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row>
    <row r="183" spans="1:112" ht="12.75" customHeight="1" x14ac:dyDescent="0.2">
      <c r="A183" s="156"/>
      <c r="B183" s="156"/>
      <c r="C183" s="156"/>
      <c r="D183" s="156"/>
      <c r="E183" s="156"/>
      <c r="F183" s="156"/>
      <c r="G183" s="156"/>
      <c r="H183" s="156"/>
      <c r="I183" s="156"/>
      <c r="J183" s="156"/>
      <c r="K183" s="156"/>
      <c r="L183" s="156"/>
      <c r="M183" s="156"/>
      <c r="N183" s="20"/>
      <c r="O183" s="60"/>
      <c r="P183" s="60"/>
      <c r="Q183" s="60"/>
      <c r="R183" s="60"/>
      <c r="S183" s="60"/>
      <c r="T183" s="27"/>
      <c r="U183" s="15"/>
      <c r="V183" s="15"/>
      <c r="W183" s="15"/>
      <c r="X183" s="15"/>
      <c r="Y183" s="15"/>
      <c r="Z183" s="15"/>
      <c r="AA183" s="15"/>
      <c r="AB183" s="15"/>
      <c r="AC183" s="15"/>
      <c r="AD183" s="15"/>
      <c r="AE183" s="15"/>
      <c r="AF183" s="15"/>
      <c r="AG183" s="15"/>
      <c r="AH183" s="15"/>
      <c r="AI183" s="15"/>
      <c r="AJ183" s="15"/>
      <c r="AK183" s="15"/>
      <c r="AL183" s="15"/>
      <c r="AM183" s="15"/>
      <c r="AN183" s="15"/>
      <c r="AO183" s="15"/>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row>
    <row r="184" spans="1:112" ht="12.75" customHeight="1" x14ac:dyDescent="0.2">
      <c r="A184" s="156"/>
      <c r="B184" s="156"/>
      <c r="C184" s="156"/>
      <c r="D184" s="156"/>
      <c r="E184" s="156"/>
      <c r="F184" s="156"/>
      <c r="G184" s="156"/>
      <c r="H184" s="156"/>
      <c r="I184" s="156"/>
      <c r="J184" s="156"/>
      <c r="K184" s="156"/>
      <c r="L184" s="156"/>
      <c r="M184" s="156"/>
      <c r="N184" s="54"/>
      <c r="O184" s="60"/>
      <c r="P184" s="60"/>
      <c r="Q184" s="60"/>
      <c r="R184" s="60"/>
      <c r="S184" s="60"/>
      <c r="T184" s="27"/>
      <c r="U184" s="15"/>
      <c r="V184" s="15"/>
      <c r="W184" s="15"/>
      <c r="X184" s="15"/>
      <c r="Y184" s="15"/>
      <c r="Z184" s="15"/>
      <c r="AA184" s="15"/>
      <c r="AB184" s="15"/>
      <c r="AC184" s="15"/>
      <c r="AD184" s="15"/>
      <c r="AE184" s="15"/>
      <c r="AF184" s="15"/>
      <c r="AG184" s="15"/>
      <c r="AH184" s="15"/>
      <c r="AI184" s="15"/>
      <c r="AJ184" s="15"/>
      <c r="AK184" s="15"/>
      <c r="AL184" s="15"/>
      <c r="AM184" s="15"/>
      <c r="AN184" s="15"/>
      <c r="AO184" s="15"/>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row>
    <row r="185" spans="1:112" ht="12.75" customHeight="1" x14ac:dyDescent="0.25">
      <c r="A185" s="156"/>
      <c r="B185" s="75" t="s">
        <v>218</v>
      </c>
      <c r="C185" s="156"/>
      <c r="D185" s="156"/>
      <c r="E185" s="156"/>
      <c r="F185" s="156"/>
      <c r="G185" s="156"/>
      <c r="H185" s="156"/>
      <c r="I185" s="156"/>
      <c r="J185" s="156"/>
      <c r="K185" s="156"/>
      <c r="L185" s="156"/>
      <c r="M185" s="156"/>
      <c r="N185" s="54"/>
      <c r="O185" s="20"/>
      <c r="P185" s="20"/>
      <c r="Q185" s="20"/>
      <c r="R185" s="20"/>
      <c r="S185" s="18"/>
      <c r="T185" s="27"/>
      <c r="U185" s="15"/>
      <c r="V185" s="15"/>
      <c r="W185" s="15"/>
      <c r="X185" s="15"/>
      <c r="Y185" s="15"/>
      <c r="Z185" s="15"/>
      <c r="AA185" s="15"/>
      <c r="AB185" s="15"/>
      <c r="AC185" s="15"/>
      <c r="AD185" s="15"/>
      <c r="AE185" s="15"/>
      <c r="AF185" s="15"/>
      <c r="AG185" s="15"/>
      <c r="AH185" s="15"/>
      <c r="AI185" s="15"/>
      <c r="AJ185" s="15"/>
      <c r="AK185" s="15"/>
      <c r="AL185" s="15"/>
      <c r="AM185" s="15"/>
      <c r="AN185" s="15"/>
      <c r="AO185" s="15"/>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row>
    <row r="186" spans="1:112" ht="12.75" customHeight="1" x14ac:dyDescent="0.2">
      <c r="A186" s="156"/>
      <c r="B186" s="156"/>
      <c r="C186" s="156"/>
      <c r="D186" s="156"/>
      <c r="E186" s="156"/>
      <c r="F186" s="156"/>
      <c r="G186" s="156"/>
      <c r="H186" s="156"/>
      <c r="I186" s="156"/>
      <c r="J186" s="156"/>
      <c r="K186" s="156"/>
      <c r="L186" s="156"/>
      <c r="M186" s="156"/>
      <c r="N186" s="60"/>
      <c r="O186" s="57"/>
      <c r="P186" s="73"/>
      <c r="Q186" s="20"/>
      <c r="R186" s="20"/>
      <c r="S186" s="18"/>
      <c r="T186" s="27"/>
      <c r="U186" s="15"/>
      <c r="V186" s="15"/>
      <c r="W186" s="15"/>
      <c r="X186" s="15"/>
      <c r="Y186" s="15"/>
      <c r="Z186" s="15"/>
      <c r="AA186" s="15"/>
      <c r="AB186" s="15"/>
      <c r="AC186" s="15"/>
      <c r="AD186" s="15"/>
      <c r="AE186" s="15"/>
      <c r="AF186" s="15"/>
      <c r="AG186" s="15"/>
      <c r="AH186" s="15"/>
      <c r="AI186" s="15"/>
      <c r="AJ186" s="15"/>
      <c r="AK186" s="15"/>
      <c r="AL186" s="15"/>
      <c r="AM186" s="15"/>
      <c r="AN186" s="15"/>
      <c r="AO186" s="15"/>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row>
    <row r="187" spans="1:112" ht="12.75" customHeight="1" x14ac:dyDescent="0.2">
      <c r="A187" s="77" t="s">
        <v>277</v>
      </c>
      <c r="B187" s="156"/>
      <c r="C187" s="156"/>
      <c r="D187" s="156"/>
      <c r="E187" s="156"/>
      <c r="F187" s="156"/>
      <c r="G187" s="156"/>
      <c r="H187" s="156"/>
      <c r="I187" s="156"/>
      <c r="J187" s="156"/>
      <c r="K187" s="156"/>
      <c r="L187" s="156"/>
      <c r="M187" s="156"/>
      <c r="N187" s="60"/>
      <c r="O187" s="74"/>
      <c r="P187" s="57"/>
      <c r="Q187" s="20"/>
      <c r="R187" s="20"/>
      <c r="S187" s="18"/>
      <c r="T187" s="27"/>
      <c r="U187" s="15"/>
      <c r="V187" s="15"/>
      <c r="W187" s="15"/>
      <c r="X187" s="15"/>
      <c r="Y187" s="15"/>
      <c r="Z187" s="15"/>
      <c r="AA187" s="15"/>
      <c r="AB187" s="15"/>
      <c r="AC187" s="15"/>
      <c r="AD187" s="15"/>
      <c r="AE187" s="15"/>
      <c r="AF187" s="15"/>
      <c r="AG187" s="15"/>
      <c r="AH187" s="15"/>
      <c r="AI187" s="15"/>
      <c r="AJ187" s="15"/>
      <c r="AK187" s="15"/>
      <c r="AL187" s="15"/>
      <c r="AM187" s="15"/>
      <c r="AN187" s="15"/>
      <c r="AO187" s="15"/>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row>
    <row r="188" spans="1:112" ht="12.75" customHeight="1" x14ac:dyDescent="0.2">
      <c r="A188" s="10"/>
      <c r="B188" s="10"/>
      <c r="C188" s="10"/>
      <c r="D188" s="10"/>
      <c r="E188" s="10"/>
      <c r="F188" s="10"/>
      <c r="G188" s="10"/>
      <c r="H188" s="10"/>
      <c r="I188" s="10"/>
      <c r="J188" s="10"/>
      <c r="K188" s="10"/>
      <c r="L188" s="10"/>
      <c r="M188" s="10"/>
      <c r="N188" s="60"/>
      <c r="O188" s="74"/>
      <c r="P188" s="57"/>
      <c r="Q188" s="20"/>
      <c r="R188" s="20"/>
      <c r="S188" s="18"/>
      <c r="T188" s="27"/>
      <c r="U188" s="15"/>
      <c r="V188" s="15"/>
      <c r="W188" s="15"/>
      <c r="X188" s="15"/>
      <c r="Y188" s="15"/>
      <c r="Z188" s="15"/>
      <c r="AA188" s="15"/>
      <c r="AB188" s="15"/>
      <c r="AC188" s="15"/>
      <c r="AD188" s="15"/>
      <c r="AE188" s="15"/>
      <c r="AF188" s="15"/>
      <c r="AG188" s="15"/>
      <c r="AH188" s="15"/>
      <c r="AI188" s="15"/>
      <c r="AJ188" s="15"/>
      <c r="AK188" s="15"/>
      <c r="AL188" s="15"/>
      <c r="AM188" s="15"/>
      <c r="AN188" s="15"/>
      <c r="AO188" s="15"/>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row>
    <row r="189" spans="1:112" ht="12.75" customHeight="1" x14ac:dyDescent="0.3">
      <c r="A189" s="78"/>
      <c r="B189" s="76"/>
      <c r="C189" s="76"/>
      <c r="D189" s="76"/>
      <c r="E189" s="76"/>
      <c r="F189" s="76"/>
      <c r="G189" s="76"/>
      <c r="H189" s="20"/>
      <c r="I189" s="20"/>
      <c r="J189" s="20"/>
      <c r="K189" s="20"/>
      <c r="L189" s="20"/>
      <c r="M189" s="20"/>
      <c r="N189" s="74"/>
      <c r="O189" s="20"/>
      <c r="P189" s="20"/>
      <c r="Q189" s="20"/>
      <c r="R189" s="20"/>
      <c r="S189" s="18"/>
      <c r="T189" s="27"/>
      <c r="U189" s="15"/>
      <c r="V189" s="15"/>
      <c r="W189" s="15"/>
      <c r="X189" s="15"/>
      <c r="Y189" s="15"/>
      <c r="Z189" s="15"/>
      <c r="AA189" s="15"/>
      <c r="AB189" s="15"/>
      <c r="AC189" s="15"/>
      <c r="AD189" s="15"/>
      <c r="AE189" s="15"/>
      <c r="AF189" s="15"/>
      <c r="AG189" s="15"/>
      <c r="AH189" s="15"/>
      <c r="AI189" s="15"/>
      <c r="AJ189" s="15"/>
      <c r="AK189" s="15"/>
      <c r="AL189" s="15"/>
      <c r="AM189" s="15"/>
      <c r="AN189" s="15"/>
      <c r="AO189" s="15"/>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row>
    <row r="190" spans="1:112" ht="12.75" customHeight="1" x14ac:dyDescent="0.2">
      <c r="A190" s="488" t="s">
        <v>257</v>
      </c>
      <c r="B190" s="488"/>
      <c r="C190" s="488"/>
      <c r="D190" s="488"/>
      <c r="E190" s="488"/>
      <c r="F190" s="488"/>
      <c r="G190" s="488"/>
      <c r="H190" s="488"/>
      <c r="I190" s="488"/>
      <c r="J190" s="488"/>
      <c r="K190" s="488"/>
      <c r="L190" s="488"/>
      <c r="M190" s="488"/>
      <c r="N190" s="488"/>
      <c r="O190" s="488"/>
      <c r="P190" s="488"/>
      <c r="Q190" s="488"/>
      <c r="R190" s="488"/>
      <c r="S190" s="488"/>
      <c r="T190" s="488"/>
      <c r="U190" s="15"/>
      <c r="V190" s="15"/>
      <c r="W190" s="15"/>
      <c r="X190" s="15"/>
      <c r="Y190" s="15"/>
      <c r="Z190" s="15"/>
      <c r="AA190" s="15"/>
      <c r="AB190" s="15"/>
      <c r="AC190" s="15"/>
      <c r="AD190" s="15"/>
      <c r="AE190" s="15"/>
      <c r="AF190" s="15"/>
      <c r="AG190" s="15"/>
      <c r="AH190" s="15"/>
      <c r="AI190" s="15"/>
      <c r="AJ190" s="15"/>
      <c r="AK190" s="15"/>
      <c r="AL190" s="15"/>
      <c r="AM190" s="15"/>
      <c r="AN190" s="15"/>
      <c r="AO190" s="15"/>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row>
    <row r="191" spans="1:112" ht="12.75" customHeight="1" x14ac:dyDescent="0.2">
      <c r="A191" s="488"/>
      <c r="B191" s="488"/>
      <c r="C191" s="488"/>
      <c r="D191" s="488"/>
      <c r="E191" s="488"/>
      <c r="F191" s="488"/>
      <c r="G191" s="488"/>
      <c r="H191" s="488"/>
      <c r="I191" s="488"/>
      <c r="J191" s="488"/>
      <c r="K191" s="488"/>
      <c r="L191" s="488"/>
      <c r="M191" s="488"/>
      <c r="N191" s="488"/>
      <c r="O191" s="488"/>
      <c r="P191" s="488"/>
      <c r="Q191" s="488"/>
      <c r="R191" s="488"/>
      <c r="S191" s="488"/>
      <c r="T191" s="488"/>
      <c r="U191" s="15"/>
      <c r="V191" s="15"/>
      <c r="W191" s="15"/>
      <c r="X191" s="15"/>
      <c r="Y191" s="15"/>
      <c r="Z191" s="15"/>
      <c r="AA191" s="15"/>
      <c r="AB191" s="15"/>
      <c r="AC191" s="15"/>
      <c r="AD191" s="15"/>
      <c r="AE191" s="15"/>
      <c r="AF191" s="15"/>
      <c r="AG191" s="15"/>
      <c r="AH191" s="15"/>
      <c r="AI191" s="15"/>
      <c r="AJ191" s="15"/>
      <c r="AK191" s="15"/>
      <c r="AL191" s="15"/>
      <c r="AM191" s="15"/>
      <c r="AN191" s="15"/>
      <c r="AO191" s="15"/>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row>
    <row r="192" spans="1:112" ht="12.75" customHeight="1" x14ac:dyDescent="0.25">
      <c r="A192" s="165"/>
      <c r="B192" s="165"/>
      <c r="C192" s="165"/>
      <c r="D192" s="165"/>
      <c r="E192" s="165"/>
      <c r="F192" s="165"/>
      <c r="G192" s="165"/>
      <c r="H192" s="165"/>
      <c r="I192" s="165"/>
      <c r="J192" s="165"/>
      <c r="K192" s="165"/>
      <c r="L192" s="165"/>
      <c r="M192" s="165"/>
      <c r="N192" s="165"/>
      <c r="O192" s="165"/>
      <c r="P192" s="165"/>
      <c r="Q192" s="165"/>
      <c r="R192" s="165"/>
      <c r="S192" s="165"/>
      <c r="T192" s="16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row>
    <row r="193" spans="1:112" ht="12.75" customHeight="1" x14ac:dyDescent="0.25">
      <c r="A193" s="165"/>
      <c r="B193" s="165"/>
      <c r="C193" s="165"/>
      <c r="D193" s="165"/>
      <c r="E193" s="165"/>
      <c r="F193" s="165"/>
      <c r="G193" s="165"/>
      <c r="H193" s="165"/>
      <c r="I193" s="165"/>
      <c r="J193" s="165"/>
      <c r="K193" s="165"/>
      <c r="L193" s="165"/>
      <c r="M193" s="165"/>
      <c r="N193" s="165"/>
      <c r="O193" s="165"/>
      <c r="P193" s="165"/>
      <c r="Q193" s="165"/>
      <c r="R193" s="165"/>
      <c r="S193" s="165"/>
      <c r="T193" s="16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row>
    <row r="194" spans="1:112" ht="12.75" customHeight="1" x14ac:dyDescent="0.3">
      <c r="A194" s="78"/>
      <c r="B194" s="76"/>
      <c r="C194" s="76"/>
      <c r="D194" s="76"/>
      <c r="E194" s="76"/>
      <c r="F194" s="76"/>
      <c r="G194" s="76"/>
      <c r="H194" s="20"/>
      <c r="I194" s="20"/>
      <c r="J194" s="20"/>
      <c r="K194" s="20"/>
      <c r="L194" s="20"/>
      <c r="M194" s="20"/>
      <c r="N194" s="20"/>
      <c r="O194" s="20"/>
      <c r="P194" s="20"/>
      <c r="Q194" s="20"/>
      <c r="R194" s="20"/>
      <c r="S194" s="20"/>
      <c r="T194" s="27"/>
      <c r="U194" s="15"/>
      <c r="V194" s="15"/>
      <c r="W194" s="15"/>
      <c r="X194" s="15"/>
      <c r="Y194" s="15"/>
      <c r="Z194" s="15"/>
      <c r="AA194" s="15"/>
      <c r="AB194" s="15"/>
      <c r="AC194" s="15"/>
      <c r="AD194" s="15"/>
      <c r="AE194" s="15"/>
      <c r="AF194" s="15"/>
      <c r="AG194" s="15"/>
      <c r="AH194" s="15"/>
      <c r="AI194" s="15"/>
      <c r="AJ194" s="15"/>
      <c r="AK194" s="15"/>
      <c r="AL194" s="15"/>
      <c r="AM194" s="15"/>
      <c r="AN194" s="15"/>
      <c r="AO194" s="15"/>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row>
    <row r="195" spans="1:112" ht="12.75" customHeight="1" x14ac:dyDescent="0.3">
      <c r="A195" s="10"/>
      <c r="B195" s="76"/>
      <c r="C195" s="76"/>
      <c r="D195" s="76"/>
      <c r="E195" s="76"/>
      <c r="F195" s="76"/>
      <c r="G195" s="76"/>
      <c r="H195" s="20"/>
      <c r="I195" s="20"/>
      <c r="J195" s="20"/>
      <c r="K195" s="20"/>
      <c r="L195" s="20"/>
      <c r="M195" s="20"/>
      <c r="N195" s="20"/>
      <c r="O195" s="20"/>
      <c r="P195" s="18"/>
      <c r="Q195" s="20"/>
      <c r="R195" s="20"/>
      <c r="S195" s="20"/>
      <c r="T195" s="79"/>
      <c r="U195" s="15"/>
      <c r="V195" s="15"/>
      <c r="W195" s="15"/>
      <c r="X195" s="15"/>
      <c r="Y195" s="15"/>
      <c r="Z195" s="15"/>
      <c r="AA195" s="15"/>
      <c r="AB195" s="15"/>
      <c r="AC195" s="15"/>
      <c r="AD195" s="15"/>
      <c r="AE195" s="15"/>
      <c r="AF195" s="15"/>
      <c r="AG195" s="15"/>
      <c r="AH195" s="15"/>
      <c r="AI195" s="15"/>
      <c r="AJ195" s="15"/>
      <c r="AK195" s="15"/>
      <c r="AL195" s="15"/>
      <c r="AM195" s="15"/>
      <c r="AN195" s="15"/>
      <c r="AO195" s="15"/>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row>
    <row r="196" spans="1:112" ht="12.75" customHeight="1" x14ac:dyDescent="0.2">
      <c r="A196" s="20"/>
      <c r="B196" s="20"/>
      <c r="C196" s="20"/>
      <c r="D196" s="56"/>
      <c r="E196" s="56"/>
      <c r="F196" s="56"/>
      <c r="G196" s="72"/>
      <c r="H196" s="72"/>
      <c r="I196" s="57"/>
      <c r="J196" s="57"/>
      <c r="K196" s="57"/>
      <c r="L196" s="20"/>
      <c r="M196" s="18"/>
      <c r="N196" s="20"/>
      <c r="O196" s="20"/>
      <c r="P196" s="20"/>
      <c r="Q196" s="20"/>
      <c r="R196" s="20"/>
      <c r="S196" s="20"/>
      <c r="T196" s="79"/>
      <c r="U196" s="15"/>
      <c r="V196" s="15"/>
      <c r="W196" s="15"/>
      <c r="X196" s="15"/>
      <c r="Y196" s="15"/>
      <c r="Z196" s="15"/>
      <c r="AA196" s="15"/>
      <c r="AB196" s="15"/>
      <c r="AC196" s="15"/>
      <c r="AD196" s="15"/>
      <c r="AE196" s="15"/>
      <c r="AF196" s="15"/>
      <c r="AG196" s="15"/>
      <c r="AH196" s="15"/>
      <c r="AI196" s="15"/>
      <c r="AJ196" s="15"/>
      <c r="AK196" s="15"/>
      <c r="AL196" s="15"/>
      <c r="AM196" s="15"/>
      <c r="AN196" s="15"/>
      <c r="AO196" s="15"/>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row>
    <row r="197" spans="1:112" ht="12.75" customHeight="1" x14ac:dyDescent="0.2">
      <c r="A197" s="20"/>
      <c r="B197" s="20"/>
      <c r="C197" s="20"/>
      <c r="D197" s="56"/>
      <c r="E197" s="56"/>
      <c r="F197" s="56"/>
      <c r="G197" s="80"/>
      <c r="H197" s="80"/>
      <c r="I197" s="57"/>
      <c r="J197" s="57"/>
      <c r="K197" s="57"/>
      <c r="L197" s="20"/>
      <c r="M197" s="20"/>
      <c r="N197" s="20"/>
      <c r="O197" s="20"/>
      <c r="P197" s="20"/>
      <c r="Q197" s="20"/>
      <c r="R197" s="20"/>
      <c r="S197" s="20"/>
      <c r="T197" s="79"/>
      <c r="U197" s="15"/>
      <c r="V197" s="15"/>
      <c r="W197" s="15"/>
      <c r="X197" s="15"/>
      <c r="Y197" s="15"/>
      <c r="Z197" s="15"/>
      <c r="AA197" s="15"/>
      <c r="AB197" s="15"/>
      <c r="AC197" s="15"/>
      <c r="AD197" s="15"/>
      <c r="AE197" s="15"/>
      <c r="AF197" s="15"/>
      <c r="AG197" s="15"/>
      <c r="AH197" s="15"/>
      <c r="AI197" s="15"/>
      <c r="AJ197" s="15"/>
      <c r="AK197" s="15"/>
      <c r="AL197" s="15"/>
      <c r="AM197" s="15"/>
      <c r="AN197" s="15"/>
      <c r="AO197" s="15"/>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row>
    <row r="198" spans="1:112" ht="12.75" customHeight="1" x14ac:dyDescent="0.2">
      <c r="A198" s="20"/>
      <c r="B198" s="20"/>
      <c r="C198" s="20"/>
      <c r="D198" s="56"/>
      <c r="E198" s="56"/>
      <c r="F198" s="56"/>
      <c r="G198" s="72"/>
      <c r="H198" s="72"/>
      <c r="I198" s="57"/>
      <c r="J198" s="57"/>
      <c r="K198" s="57"/>
      <c r="L198" s="20"/>
      <c r="M198" s="20"/>
      <c r="N198" s="20"/>
      <c r="O198" s="20"/>
      <c r="P198" s="18"/>
      <c r="Q198" s="20"/>
      <c r="R198" s="20"/>
      <c r="S198" s="20"/>
      <c r="T198" s="82"/>
      <c r="U198" s="15"/>
      <c r="V198" s="15"/>
      <c r="W198" s="15"/>
      <c r="X198" s="15"/>
      <c r="Y198" s="15"/>
      <c r="Z198" s="15"/>
      <c r="AA198" s="15"/>
      <c r="AB198" s="15"/>
      <c r="AC198" s="15"/>
      <c r="AD198" s="15"/>
      <c r="AE198" s="15"/>
      <c r="AF198" s="15"/>
      <c r="AG198" s="15"/>
      <c r="AH198" s="15"/>
      <c r="AI198" s="15"/>
      <c r="AJ198" s="15"/>
      <c r="AK198" s="15"/>
      <c r="AL198" s="15"/>
      <c r="AM198" s="15"/>
      <c r="AN198" s="15"/>
      <c r="AO198" s="15"/>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row>
    <row r="199" spans="1:112" ht="12.75" customHeight="1" x14ac:dyDescent="0.2">
      <c r="A199" s="20"/>
      <c r="B199" s="20"/>
      <c r="C199" s="20"/>
      <c r="D199" s="56"/>
      <c r="E199" s="56"/>
      <c r="F199" s="56"/>
      <c r="G199" s="72"/>
      <c r="H199" s="72"/>
      <c r="I199" s="57"/>
      <c r="J199" s="57"/>
      <c r="K199" s="57"/>
      <c r="L199" s="20"/>
      <c r="M199" s="20"/>
      <c r="N199" s="20"/>
      <c r="O199" s="20"/>
      <c r="P199" s="20"/>
      <c r="Q199" s="20"/>
      <c r="R199" s="20"/>
      <c r="S199" s="20"/>
      <c r="T199" s="82"/>
      <c r="U199" s="15"/>
      <c r="V199" s="15"/>
      <c r="W199" s="15"/>
      <c r="X199" s="15"/>
      <c r="Y199" s="15"/>
      <c r="Z199" s="15"/>
      <c r="AA199" s="15"/>
      <c r="AB199" s="15"/>
      <c r="AC199" s="15"/>
      <c r="AD199" s="15"/>
      <c r="AE199" s="15"/>
      <c r="AF199" s="15"/>
      <c r="AG199" s="15"/>
      <c r="AH199" s="15"/>
      <c r="AI199" s="15"/>
      <c r="AJ199" s="15"/>
      <c r="AK199" s="15"/>
      <c r="AL199" s="15"/>
      <c r="AM199" s="15"/>
      <c r="AN199" s="15"/>
      <c r="AO199" s="15"/>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row>
    <row r="200" spans="1:112" ht="12.75" customHeight="1" x14ac:dyDescent="0.2">
      <c r="A200" s="20"/>
      <c r="B200" s="20"/>
      <c r="C200" s="20"/>
      <c r="D200" s="56"/>
      <c r="E200" s="56"/>
      <c r="F200" s="56"/>
      <c r="G200" s="72"/>
      <c r="H200" s="72"/>
      <c r="I200" s="57"/>
      <c r="J200" s="57"/>
      <c r="K200" s="57"/>
      <c r="L200" s="20"/>
      <c r="M200" s="20"/>
      <c r="N200" s="20"/>
      <c r="O200" s="20"/>
      <c r="P200" s="20"/>
      <c r="Q200" s="20"/>
      <c r="R200" s="20"/>
      <c r="S200" s="18"/>
      <c r="T200" s="27"/>
      <c r="U200" s="15"/>
      <c r="V200" s="15"/>
      <c r="W200" s="15"/>
      <c r="X200" s="15"/>
      <c r="Y200" s="15"/>
      <c r="Z200" s="15"/>
      <c r="AA200" s="15"/>
      <c r="AB200" s="15"/>
      <c r="AC200" s="15"/>
      <c r="AD200" s="15"/>
      <c r="AE200" s="15"/>
      <c r="AF200" s="15"/>
      <c r="AG200" s="15"/>
      <c r="AH200" s="15"/>
      <c r="AI200" s="15"/>
      <c r="AJ200" s="15"/>
      <c r="AK200" s="15"/>
      <c r="AL200" s="15"/>
      <c r="AM200" s="15"/>
      <c r="AN200" s="15"/>
      <c r="AO200" s="15"/>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row>
    <row r="201" spans="1:112" ht="12.75" customHeight="1" x14ac:dyDescent="0.2">
      <c r="A201" s="20"/>
      <c r="B201" s="20"/>
      <c r="C201" s="20"/>
      <c r="D201" s="56"/>
      <c r="E201" s="56"/>
      <c r="F201" s="56"/>
      <c r="G201" s="72"/>
      <c r="H201" s="72"/>
      <c r="I201" s="57"/>
      <c r="J201" s="57"/>
      <c r="K201" s="57"/>
      <c r="L201" s="20"/>
      <c r="M201" s="20"/>
      <c r="N201" s="20"/>
      <c r="O201" s="20"/>
      <c r="P201" s="18"/>
      <c r="Q201" s="20"/>
      <c r="R201" s="20"/>
      <c r="S201" s="20"/>
      <c r="T201" s="27"/>
      <c r="U201" s="15"/>
      <c r="V201" s="15"/>
      <c r="W201" s="15"/>
      <c r="X201" s="15"/>
      <c r="Y201" s="15"/>
      <c r="Z201" s="15"/>
      <c r="AA201" s="15"/>
      <c r="AB201" s="15"/>
      <c r="AC201" s="15"/>
      <c r="AD201" s="15"/>
      <c r="AE201" s="15"/>
      <c r="AF201" s="15"/>
      <c r="AG201" s="15"/>
      <c r="AH201" s="15"/>
      <c r="AI201" s="15"/>
      <c r="AJ201" s="15"/>
      <c r="AK201" s="15"/>
      <c r="AL201" s="15"/>
      <c r="AM201" s="15"/>
      <c r="AN201" s="15"/>
      <c r="AO201" s="15"/>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row>
    <row r="202" spans="1:112" ht="12.75" customHeight="1" x14ac:dyDescent="0.2">
      <c r="A202" s="20"/>
      <c r="B202" s="20"/>
      <c r="C202" s="20"/>
      <c r="D202" s="56"/>
      <c r="E202" s="56"/>
      <c r="F202" s="56"/>
      <c r="G202" s="72"/>
      <c r="H202" s="72"/>
      <c r="I202" s="57"/>
      <c r="J202" s="57"/>
      <c r="K202" s="57"/>
      <c r="L202" s="20"/>
      <c r="M202" s="20"/>
      <c r="N202" s="20"/>
      <c r="O202" s="20"/>
      <c r="P202" s="20"/>
      <c r="Q202" s="20"/>
      <c r="R202" s="20"/>
      <c r="S202" s="20"/>
      <c r="T202" s="27"/>
      <c r="U202" s="15"/>
      <c r="V202" s="15"/>
      <c r="W202" s="15"/>
      <c r="X202" s="15"/>
      <c r="Y202" s="15"/>
      <c r="Z202" s="15"/>
      <c r="AA202" s="15"/>
      <c r="AB202" s="15"/>
      <c r="AC202" s="15"/>
      <c r="AD202" s="15"/>
      <c r="AE202" s="15"/>
      <c r="AF202" s="15"/>
      <c r="AG202" s="15"/>
      <c r="AH202" s="15"/>
      <c r="AI202" s="15"/>
      <c r="AJ202" s="15"/>
      <c r="AK202" s="15"/>
      <c r="AL202" s="15"/>
      <c r="AM202" s="15"/>
      <c r="AN202" s="15"/>
      <c r="AO202" s="15"/>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row>
    <row r="203" spans="1:112" ht="12.75" customHeight="1" x14ac:dyDescent="0.2">
      <c r="A203" s="20"/>
      <c r="B203" s="20"/>
      <c r="C203" s="20"/>
      <c r="D203" s="56"/>
      <c r="E203" s="56"/>
      <c r="F203" s="56"/>
      <c r="G203" s="72"/>
      <c r="H203" s="72"/>
      <c r="I203" s="57"/>
      <c r="J203" s="57"/>
      <c r="K203" s="57"/>
      <c r="L203" s="20"/>
      <c r="M203" s="20"/>
      <c r="N203" s="20"/>
      <c r="O203" s="20"/>
      <c r="P203" s="20"/>
      <c r="Q203" s="20"/>
      <c r="R203" s="20"/>
      <c r="S203" s="20"/>
      <c r="T203" s="27"/>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row>
    <row r="204" spans="1:112" ht="12.75" customHeight="1" x14ac:dyDescent="0.2">
      <c r="A204" s="20"/>
      <c r="B204" s="20"/>
      <c r="C204" s="20"/>
      <c r="D204" s="56"/>
      <c r="E204" s="56"/>
      <c r="F204" s="56"/>
      <c r="G204" s="72"/>
      <c r="H204" s="72"/>
      <c r="I204" s="57"/>
      <c r="J204" s="57"/>
      <c r="K204" s="57"/>
      <c r="L204" s="20"/>
      <c r="M204" s="20"/>
      <c r="N204" s="20"/>
      <c r="O204" s="20"/>
      <c r="P204" s="56"/>
      <c r="Q204" s="20"/>
      <c r="R204" s="20"/>
      <c r="S204" s="20"/>
      <c r="T204" s="27"/>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row>
    <row r="205" spans="1:112" ht="12.75" customHeight="1" x14ac:dyDescent="0.2">
      <c r="A205" s="125" t="s">
        <v>291</v>
      </c>
      <c r="B205" s="126"/>
      <c r="C205" s="126"/>
      <c r="D205" s="127"/>
      <c r="E205" s="127"/>
      <c r="F205" s="128" t="s">
        <v>292</v>
      </c>
      <c r="G205" s="161">
        <f>Relevé!H127</f>
        <v>0</v>
      </c>
      <c r="H205" s="129" t="s">
        <v>293</v>
      </c>
      <c r="I205" s="161">
        <f>Relevé!H128</f>
        <v>0</v>
      </c>
      <c r="J205" s="130" t="s">
        <v>294</v>
      </c>
      <c r="K205" s="490">
        <f>Relevé!H129</f>
        <v>0</v>
      </c>
      <c r="L205" s="491"/>
      <c r="M205" s="20"/>
      <c r="N205" s="20"/>
      <c r="O205" s="20"/>
      <c r="P205" s="20"/>
      <c r="Q205" s="20"/>
      <c r="R205" s="20"/>
      <c r="S205" s="20"/>
      <c r="T205" s="27"/>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row>
    <row r="206" spans="1:112" ht="12.75" customHeight="1" x14ac:dyDescent="0.2">
      <c r="A206" s="10"/>
      <c r="B206" s="20"/>
      <c r="C206" s="20"/>
      <c r="D206" s="56"/>
      <c r="E206" s="56"/>
      <c r="F206" s="56"/>
      <c r="G206" s="72"/>
      <c r="H206" s="72"/>
      <c r="I206" s="57"/>
      <c r="J206" s="57"/>
      <c r="K206" s="57"/>
      <c r="L206" s="20"/>
      <c r="M206" s="20"/>
      <c r="N206" s="20"/>
      <c r="O206" s="20"/>
      <c r="P206" s="20"/>
      <c r="Q206" s="20"/>
      <c r="R206" s="20"/>
      <c r="S206" s="20"/>
      <c r="T206" s="27"/>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row>
    <row r="207" spans="1:112" ht="12.75" customHeight="1" x14ac:dyDescent="0.2">
      <c r="A207" s="114" t="s">
        <v>281</v>
      </c>
      <c r="B207" s="20"/>
      <c r="C207" s="20"/>
      <c r="D207" s="56"/>
      <c r="E207" s="56"/>
      <c r="F207" s="56"/>
      <c r="G207" s="72"/>
      <c r="H207" s="72"/>
      <c r="I207" s="57"/>
      <c r="J207" s="57"/>
      <c r="K207" s="57"/>
      <c r="L207" s="20"/>
      <c r="M207" s="20"/>
      <c r="N207" s="20"/>
      <c r="O207" s="20"/>
      <c r="P207" s="20"/>
      <c r="Q207" s="20"/>
      <c r="R207" s="20"/>
      <c r="S207" s="20"/>
      <c r="T207" s="27"/>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row>
    <row r="208" spans="1:112" ht="12.75" customHeight="1" x14ac:dyDescent="0.2">
      <c r="A208" s="114" t="s">
        <v>282</v>
      </c>
      <c r="B208" s="20"/>
      <c r="C208" s="20"/>
      <c r="D208" s="56"/>
      <c r="E208" s="56"/>
      <c r="F208" s="56"/>
      <c r="G208" s="72"/>
      <c r="H208" s="72"/>
      <c r="I208" s="57"/>
      <c r="J208" s="57"/>
      <c r="K208" s="57"/>
      <c r="L208" s="20"/>
      <c r="M208" s="20"/>
      <c r="N208" s="20"/>
      <c r="O208" s="20"/>
      <c r="P208" s="20"/>
      <c r="Q208" s="20"/>
      <c r="R208" s="20"/>
      <c r="S208" s="20"/>
      <c r="T208" s="27"/>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row>
    <row r="209" spans="1:175" ht="12.75" customHeight="1" x14ac:dyDescent="0.2">
      <c r="A209" s="20"/>
      <c r="B209" s="20"/>
      <c r="C209" s="20"/>
      <c r="D209" s="56"/>
      <c r="E209" s="56"/>
      <c r="F209" s="56"/>
      <c r="G209" s="72"/>
      <c r="H209" s="72"/>
      <c r="I209" s="57"/>
      <c r="J209" s="57"/>
      <c r="K209" s="57"/>
      <c r="L209" s="20"/>
      <c r="M209" s="20"/>
      <c r="N209" s="20"/>
      <c r="O209" s="20"/>
      <c r="P209" s="20"/>
      <c r="Q209" s="20"/>
      <c r="R209" s="20"/>
      <c r="S209" s="20"/>
      <c r="T209" s="27"/>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row>
    <row r="210" spans="1:175" s="165" customFormat="1" ht="12.75" customHeight="1" x14ac:dyDescent="0.25">
      <c r="A210" s="20"/>
      <c r="B210" s="20"/>
      <c r="C210" s="20"/>
      <c r="D210" s="20"/>
      <c r="E210" s="20"/>
      <c r="F210" s="20"/>
      <c r="G210" s="20"/>
      <c r="H210" s="20"/>
      <c r="I210" s="20"/>
      <c r="J210" s="20"/>
      <c r="K210" s="20"/>
      <c r="L210" s="20"/>
      <c r="M210" s="20"/>
      <c r="N210" s="20"/>
      <c r="O210" s="20"/>
      <c r="P210" s="20"/>
      <c r="Q210" s="20"/>
      <c r="R210" s="20"/>
      <c r="S210" s="20"/>
      <c r="T210" s="27"/>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258"/>
      <c r="BL210" s="258"/>
      <c r="BM210" s="258"/>
      <c r="BN210" s="258"/>
      <c r="BO210" s="258"/>
      <c r="BP210" s="258"/>
      <c r="BQ210" s="258"/>
      <c r="BR210" s="258"/>
      <c r="BS210" s="258"/>
      <c r="BT210" s="258"/>
      <c r="BU210" s="258"/>
      <c r="BV210" s="258"/>
      <c r="BW210" s="258"/>
      <c r="BX210" s="258"/>
      <c r="BY210" s="258"/>
      <c r="BZ210" s="258"/>
      <c r="CA210" s="258"/>
      <c r="CB210" s="258"/>
      <c r="CC210" s="258"/>
      <c r="CD210" s="258"/>
      <c r="CE210" s="258"/>
      <c r="CF210" s="258"/>
      <c r="CG210" s="258"/>
      <c r="CH210" s="258"/>
      <c r="CI210" s="258"/>
      <c r="CJ210" s="258"/>
      <c r="CK210" s="258"/>
      <c r="CL210" s="258"/>
      <c r="CM210" s="258"/>
      <c r="CN210" s="258"/>
      <c r="CO210" s="258"/>
      <c r="CP210" s="258"/>
      <c r="CQ210" s="258"/>
      <c r="CR210" s="258"/>
      <c r="CS210" s="258"/>
      <c r="CT210" s="258"/>
      <c r="CU210" s="258"/>
      <c r="CV210" s="258"/>
      <c r="CW210" s="258"/>
      <c r="CX210" s="258"/>
      <c r="CY210" s="258"/>
      <c r="CZ210" s="258"/>
      <c r="DA210" s="258"/>
      <c r="DB210" s="258"/>
      <c r="DC210" s="258"/>
      <c r="DD210" s="258"/>
      <c r="DE210" s="258"/>
      <c r="DF210" s="258"/>
      <c r="DG210" s="258"/>
      <c r="DH210" s="258"/>
      <c r="DI210" s="258"/>
      <c r="DJ210" s="258"/>
      <c r="DK210" s="258"/>
      <c r="DL210" s="258"/>
      <c r="DM210" s="258"/>
      <c r="DN210" s="258"/>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row>
    <row r="211" spans="1:175" s="165" customFormat="1" ht="12.75" customHeight="1" x14ac:dyDescent="0.25">
      <c r="A211" s="20"/>
      <c r="B211" s="20"/>
      <c r="C211" s="20"/>
      <c r="D211" s="20"/>
      <c r="E211" s="20"/>
      <c r="F211" s="20"/>
      <c r="G211" s="20"/>
      <c r="H211" s="20"/>
      <c r="I211" s="20"/>
      <c r="J211" s="20"/>
      <c r="K211" s="20"/>
      <c r="L211" s="20"/>
      <c r="M211" s="20"/>
      <c r="N211" s="20"/>
      <c r="O211" s="20"/>
      <c r="P211" s="20"/>
      <c r="Q211" s="20"/>
      <c r="R211" s="20"/>
      <c r="S211" s="20"/>
      <c r="T211" s="27"/>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A211" s="258"/>
      <c r="CB211" s="258"/>
      <c r="CC211" s="258"/>
      <c r="CD211" s="258"/>
      <c r="CE211" s="258"/>
      <c r="CF211" s="258"/>
      <c r="CG211" s="258"/>
      <c r="CH211" s="258"/>
      <c r="CI211" s="258"/>
      <c r="CJ211" s="258"/>
      <c r="CK211" s="258"/>
      <c r="CL211" s="258"/>
      <c r="CM211" s="258"/>
      <c r="CN211" s="258"/>
      <c r="CO211" s="258"/>
      <c r="CP211" s="258"/>
      <c r="CQ211" s="258"/>
      <c r="CR211" s="258"/>
      <c r="CS211" s="258"/>
      <c r="CT211" s="258"/>
      <c r="CU211" s="258"/>
      <c r="CV211" s="258"/>
      <c r="CW211" s="258"/>
      <c r="CX211" s="258"/>
      <c r="CY211" s="258"/>
      <c r="CZ211" s="258"/>
      <c r="DA211" s="258"/>
      <c r="DB211" s="258"/>
      <c r="DC211" s="258"/>
      <c r="DD211" s="258"/>
      <c r="DE211" s="258"/>
      <c r="DF211" s="258"/>
      <c r="DG211" s="258"/>
      <c r="DH211" s="258"/>
      <c r="DI211" s="258"/>
      <c r="DJ211" s="258"/>
      <c r="DK211" s="258"/>
      <c r="DL211" s="258"/>
      <c r="DM211" s="258"/>
      <c r="DN211" s="258"/>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row>
    <row r="212" spans="1:175" ht="12.75" customHeight="1" x14ac:dyDescent="0.2">
      <c r="A212" s="20"/>
      <c r="B212" s="20"/>
      <c r="C212" s="20"/>
      <c r="D212" s="20"/>
      <c r="E212" s="20"/>
      <c r="F212" s="20"/>
      <c r="G212" s="20"/>
      <c r="H212" s="20"/>
      <c r="I212" s="20"/>
      <c r="J212" s="20"/>
      <c r="K212" s="20"/>
      <c r="L212" s="20"/>
      <c r="M212" s="20"/>
      <c r="N212" s="20"/>
      <c r="O212" s="20"/>
      <c r="P212" s="20"/>
      <c r="Q212" s="20"/>
      <c r="R212" s="20"/>
      <c r="S212" s="20"/>
      <c r="T212" s="27"/>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row>
    <row r="213" spans="1:175" ht="12.75" customHeight="1" x14ac:dyDescent="0.2">
      <c r="A213" s="20"/>
      <c r="B213" s="20"/>
      <c r="C213" s="20"/>
      <c r="D213" s="20"/>
      <c r="E213" s="20"/>
      <c r="F213" s="20"/>
      <c r="G213" s="20"/>
      <c r="H213" s="20"/>
      <c r="I213" s="20"/>
      <c r="J213" s="20"/>
      <c r="K213" s="20"/>
      <c r="L213" s="20"/>
      <c r="M213" s="20"/>
      <c r="N213" s="20"/>
      <c r="O213" s="20"/>
      <c r="P213" s="20"/>
      <c r="Q213" s="20"/>
      <c r="R213" s="20"/>
      <c r="S213" s="20"/>
      <c r="T213" s="27"/>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row>
    <row r="214" spans="1:175" ht="12.75" customHeight="1" x14ac:dyDescent="0.2">
      <c r="A214" s="20"/>
      <c r="B214" s="20"/>
      <c r="C214" s="20"/>
      <c r="D214" s="20"/>
      <c r="E214" s="20"/>
      <c r="F214" s="20"/>
      <c r="G214" s="20"/>
      <c r="H214" s="20"/>
      <c r="I214" s="20"/>
      <c r="J214" s="20"/>
      <c r="K214" s="20"/>
      <c r="L214" s="20"/>
      <c r="M214" s="20"/>
      <c r="N214" s="20"/>
      <c r="O214" s="20"/>
      <c r="P214" s="20"/>
      <c r="Q214" s="20"/>
      <c r="R214" s="20"/>
      <c r="S214" s="20"/>
      <c r="T214" s="27"/>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row>
    <row r="215" spans="1:175" ht="12.75" customHeight="1" x14ac:dyDescent="0.3">
      <c r="A215" s="20"/>
      <c r="B215" s="20"/>
      <c r="C215" s="20"/>
      <c r="D215" s="20"/>
      <c r="E215" s="20"/>
      <c r="F215" s="20"/>
      <c r="G215" s="20"/>
      <c r="H215" s="20"/>
      <c r="I215" s="20"/>
      <c r="J215" s="20"/>
      <c r="K215" s="20"/>
      <c r="L215" s="20"/>
      <c r="M215" s="20"/>
      <c r="N215" s="20"/>
      <c r="O215" s="20"/>
      <c r="P215" s="20"/>
      <c r="Q215" s="20"/>
      <c r="R215" s="20"/>
      <c r="S215" s="20"/>
      <c r="T215" s="27"/>
      <c r="U215" s="15"/>
      <c r="V215" s="33"/>
      <c r="W215" s="33"/>
      <c r="X215" s="33"/>
      <c r="Y215" s="33"/>
      <c r="Z215" s="33"/>
      <c r="AA215" s="33"/>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row>
    <row r="216" spans="1:175" ht="12.75" customHeight="1" x14ac:dyDescent="0.3">
      <c r="A216" s="20"/>
      <c r="B216" s="20"/>
      <c r="C216" s="20"/>
      <c r="D216" s="20"/>
      <c r="E216" s="20"/>
      <c r="F216" s="20"/>
      <c r="G216" s="20"/>
      <c r="H216" s="20"/>
      <c r="I216" s="20"/>
      <c r="J216" s="20"/>
      <c r="K216" s="20"/>
      <c r="L216" s="20"/>
      <c r="M216" s="20"/>
      <c r="N216" s="20"/>
      <c r="O216" s="20"/>
      <c r="P216" s="20"/>
      <c r="Q216" s="20"/>
      <c r="R216" s="20"/>
      <c r="S216" s="20"/>
      <c r="T216" s="27"/>
      <c r="U216" s="15"/>
      <c r="V216" s="33"/>
      <c r="W216" s="33"/>
      <c r="X216" s="33"/>
      <c r="Y216" s="15"/>
      <c r="Z216" s="81"/>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row>
    <row r="217" spans="1:175" ht="12.75" customHeight="1" x14ac:dyDescent="0.3">
      <c r="A217" s="20"/>
      <c r="B217" s="20"/>
      <c r="C217" s="20"/>
      <c r="D217" s="20"/>
      <c r="E217" s="20"/>
      <c r="F217" s="20"/>
      <c r="G217" s="20"/>
      <c r="H217" s="20"/>
      <c r="I217" s="20"/>
      <c r="J217" s="20"/>
      <c r="K217" s="20"/>
      <c r="L217" s="20"/>
      <c r="M217" s="20"/>
      <c r="N217" s="20"/>
      <c r="O217" s="20"/>
      <c r="P217" s="20"/>
      <c r="Q217" s="20"/>
      <c r="R217" s="20"/>
      <c r="S217" s="20"/>
      <c r="T217" s="27"/>
      <c r="U217" s="15"/>
      <c r="V217" s="33"/>
      <c r="W217" s="33"/>
      <c r="X217" s="33"/>
      <c r="Y217" s="15"/>
      <c r="Z217" s="83"/>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row>
    <row r="218" spans="1:175" ht="12.75" customHeight="1" x14ac:dyDescent="0.3">
      <c r="A218" s="20"/>
      <c r="B218" s="20"/>
      <c r="C218" s="20"/>
      <c r="D218" s="20"/>
      <c r="E218" s="20"/>
      <c r="F218" s="20"/>
      <c r="G218" s="10"/>
      <c r="H218" s="34"/>
      <c r="I218" s="34"/>
      <c r="J218" s="34"/>
      <c r="K218" s="34"/>
      <c r="L218" s="34"/>
      <c r="M218" s="34"/>
      <c r="N218" s="34"/>
      <c r="O218" s="34"/>
      <c r="P218" s="34"/>
      <c r="Q218" s="34"/>
      <c r="R218" s="34"/>
      <c r="S218" s="34"/>
      <c r="T218" s="84"/>
      <c r="U218" s="15"/>
      <c r="V218" s="33"/>
      <c r="W218" s="33"/>
      <c r="X218" s="33"/>
      <c r="Y218" s="15"/>
      <c r="Z218" s="81"/>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row>
    <row r="219" spans="1:175" ht="12.75" customHeight="1" x14ac:dyDescent="0.3">
      <c r="A219" s="20"/>
      <c r="B219" s="20"/>
      <c r="C219" s="20"/>
      <c r="D219" s="20"/>
      <c r="E219" s="20"/>
      <c r="F219" s="20"/>
      <c r="G219" s="10"/>
      <c r="H219" s="34"/>
      <c r="I219" s="34"/>
      <c r="J219" s="34"/>
      <c r="K219" s="34"/>
      <c r="L219" s="34"/>
      <c r="M219" s="34"/>
      <c r="N219" s="34"/>
      <c r="O219" s="34"/>
      <c r="P219" s="34"/>
      <c r="Q219" s="34"/>
      <c r="R219" s="34"/>
      <c r="S219" s="34"/>
      <c r="T219" s="84"/>
      <c r="U219" s="15"/>
      <c r="V219" s="33"/>
      <c r="W219" s="33"/>
      <c r="X219" s="33"/>
      <c r="Y219" s="15"/>
      <c r="Z219" s="81"/>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row>
    <row r="220" spans="1:175" ht="12.75" customHeight="1" x14ac:dyDescent="0.3">
      <c r="A220" s="20"/>
      <c r="B220" s="20"/>
      <c r="C220" s="20"/>
      <c r="D220" s="20"/>
      <c r="E220" s="20"/>
      <c r="F220" s="20"/>
      <c r="G220" s="10"/>
      <c r="H220" s="34"/>
      <c r="I220" s="34"/>
      <c r="J220" s="34"/>
      <c r="K220" s="34"/>
      <c r="L220" s="34"/>
      <c r="M220" s="34"/>
      <c r="N220" s="34"/>
      <c r="O220" s="34"/>
      <c r="P220" s="34"/>
      <c r="Q220" s="34"/>
      <c r="R220" s="34"/>
      <c r="S220" s="34"/>
      <c r="T220" s="84"/>
      <c r="U220" s="15"/>
      <c r="V220" s="33"/>
      <c r="W220" s="33"/>
      <c r="X220" s="33"/>
      <c r="Y220" s="15"/>
      <c r="Z220" s="81"/>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row>
    <row r="221" spans="1:175" ht="12.75" customHeight="1" x14ac:dyDescent="0.3">
      <c r="A221" s="131" t="s">
        <v>300</v>
      </c>
      <c r="B221" s="132"/>
      <c r="C221" s="132"/>
      <c r="D221" s="133"/>
      <c r="E221" s="133"/>
      <c r="F221" s="493">
        <f>Relevé!E138</f>
        <v>0</v>
      </c>
      <c r="G221" s="494"/>
      <c r="H221" s="139"/>
      <c r="I221" s="162"/>
      <c r="J221" s="140"/>
      <c r="K221" s="492"/>
      <c r="L221" s="492"/>
      <c r="M221" s="85"/>
      <c r="N221" s="20"/>
      <c r="O221" s="20"/>
      <c r="P221" s="20"/>
      <c r="Q221" s="20"/>
      <c r="R221" s="20"/>
      <c r="S221" s="20"/>
      <c r="T221" s="27"/>
      <c r="U221" s="15"/>
      <c r="V221" s="33"/>
      <c r="W221" s="33"/>
      <c r="X221" s="33"/>
      <c r="Y221" s="15"/>
      <c r="Z221" s="81"/>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row>
    <row r="222" spans="1:175" ht="12.75" customHeight="1" x14ac:dyDescent="0.3">
      <c r="A222" s="20"/>
      <c r="B222" s="20"/>
      <c r="C222" s="20"/>
      <c r="D222" s="20"/>
      <c r="E222" s="20"/>
      <c r="F222" s="20"/>
      <c r="G222" s="121"/>
      <c r="H222" s="86"/>
      <c r="I222" s="86"/>
      <c r="J222" s="86"/>
      <c r="K222" s="86"/>
      <c r="L222" s="86"/>
      <c r="M222" s="86"/>
      <c r="N222" s="20"/>
      <c r="O222" s="20"/>
      <c r="P222" s="20"/>
      <c r="Q222" s="20"/>
      <c r="R222" s="20"/>
      <c r="S222" s="20"/>
      <c r="T222" s="27"/>
      <c r="U222" s="15"/>
      <c r="V222" s="33"/>
      <c r="W222" s="33"/>
      <c r="X222" s="33"/>
      <c r="Y222" s="15"/>
      <c r="Z222" s="81"/>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row>
    <row r="223" spans="1:175" ht="12.75" customHeight="1" x14ac:dyDescent="0.3">
      <c r="A223" s="20"/>
      <c r="B223" s="20"/>
      <c r="C223" s="20"/>
      <c r="D223" s="20"/>
      <c r="E223" s="20"/>
      <c r="F223" s="20"/>
      <c r="G223" s="10"/>
      <c r="H223" s="86"/>
      <c r="I223" s="86"/>
      <c r="J223" s="86"/>
      <c r="K223" s="86"/>
      <c r="L223" s="86"/>
      <c r="M223" s="86"/>
      <c r="N223" s="20"/>
      <c r="O223" s="20"/>
      <c r="P223" s="20"/>
      <c r="Q223" s="20"/>
      <c r="R223" s="20"/>
      <c r="S223" s="20"/>
      <c r="T223" s="27"/>
      <c r="U223" s="15"/>
      <c r="V223" s="33"/>
      <c r="W223" s="33"/>
      <c r="X223" s="33"/>
      <c r="Y223" s="15"/>
      <c r="Z223" s="81"/>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row>
    <row r="224" spans="1:175" ht="18" x14ac:dyDescent="0.3">
      <c r="A224" s="20"/>
      <c r="B224" s="34" t="s">
        <v>271</v>
      </c>
      <c r="C224" s="20"/>
      <c r="D224" s="20"/>
      <c r="E224" s="20"/>
      <c r="F224" s="20"/>
      <c r="G224" s="10"/>
      <c r="H224" s="20"/>
      <c r="I224" s="20"/>
      <c r="J224" s="20"/>
      <c r="K224" s="20"/>
      <c r="L224" s="20"/>
      <c r="M224" s="20"/>
      <c r="N224" s="20"/>
      <c r="O224" s="20"/>
      <c r="P224" s="20"/>
      <c r="Q224" s="20"/>
      <c r="R224" s="20"/>
      <c r="S224" s="20"/>
      <c r="T224" s="27"/>
      <c r="U224" s="15"/>
      <c r="V224" s="33"/>
      <c r="W224" s="33"/>
      <c r="X224" s="33"/>
      <c r="Y224" s="15"/>
      <c r="Z224" s="81"/>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row>
    <row r="225" spans="1:112" ht="12.75" customHeight="1" x14ac:dyDescent="0.3">
      <c r="A225" s="20"/>
      <c r="B225" s="77" t="s">
        <v>219</v>
      </c>
      <c r="C225" s="20"/>
      <c r="D225" s="20"/>
      <c r="E225" s="20"/>
      <c r="F225" s="20"/>
      <c r="G225" s="20"/>
      <c r="H225" s="10"/>
      <c r="I225" s="291">
        <f>Relevé!M66</f>
        <v>0</v>
      </c>
      <c r="J225" s="66" t="s">
        <v>220</v>
      </c>
      <c r="K225" s="10"/>
      <c r="L225" s="87">
        <f>I225*$H$283/100</f>
        <v>0</v>
      </c>
      <c r="M225" s="66" t="s">
        <v>221</v>
      </c>
      <c r="N225" s="20"/>
      <c r="O225" s="20"/>
      <c r="P225" s="20"/>
      <c r="Q225" s="20"/>
      <c r="R225" s="20"/>
      <c r="S225" s="20"/>
      <c r="T225" s="27"/>
      <c r="U225" s="15"/>
      <c r="V225" s="33"/>
      <c r="W225" s="33"/>
      <c r="X225" s="33"/>
      <c r="Y225" s="15"/>
      <c r="Z225" s="81"/>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row>
    <row r="226" spans="1:112" ht="12.75" customHeight="1" x14ac:dyDescent="0.3">
      <c r="A226" s="20"/>
      <c r="B226" s="77" t="s">
        <v>222</v>
      </c>
      <c r="C226" s="20"/>
      <c r="D226" s="20"/>
      <c r="E226" s="20"/>
      <c r="F226" s="20"/>
      <c r="G226" s="20"/>
      <c r="H226" s="20"/>
      <c r="I226" s="290">
        <f>Relevé!N66</f>
        <v>0</v>
      </c>
      <c r="J226" s="66" t="s">
        <v>216</v>
      </c>
      <c r="K226" s="66">
        <f>I226*$H$285/100</f>
        <v>0</v>
      </c>
      <c r="L226" s="66" t="s">
        <v>221</v>
      </c>
      <c r="M226" s="20"/>
      <c r="N226" s="20"/>
      <c r="O226" s="20"/>
      <c r="P226" s="20"/>
      <c r="Q226" s="20"/>
      <c r="R226" s="20"/>
      <c r="S226" s="20"/>
      <c r="T226" s="27"/>
      <c r="U226" s="15"/>
      <c r="V226" s="33"/>
      <c r="W226" s="33"/>
      <c r="X226" s="33"/>
      <c r="Y226" s="15"/>
      <c r="Z226" s="81"/>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row>
    <row r="227" spans="1:112" ht="18.75" x14ac:dyDescent="0.3">
      <c r="A227" s="20"/>
      <c r="B227" s="77" t="s">
        <v>223</v>
      </c>
      <c r="C227" s="20"/>
      <c r="D227" s="20"/>
      <c r="E227" s="20"/>
      <c r="F227" s="20"/>
      <c r="G227" s="10"/>
      <c r="H227" s="289">
        <v>400</v>
      </c>
      <c r="I227" s="88" t="s">
        <v>224</v>
      </c>
      <c r="J227" s="20"/>
      <c r="K227" s="20"/>
      <c r="L227" s="20"/>
      <c r="M227" s="20"/>
      <c r="N227" s="20"/>
      <c r="O227" s="20"/>
      <c r="P227" s="20"/>
      <c r="Q227" s="20"/>
      <c r="R227" s="20"/>
      <c r="S227" s="20"/>
      <c r="T227" s="27"/>
      <c r="U227" s="15"/>
      <c r="V227" s="33"/>
      <c r="W227" s="33"/>
      <c r="X227" s="33"/>
      <c r="Y227" s="15"/>
      <c r="Z227" s="81"/>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row>
    <row r="228" spans="1:112" ht="12.75" customHeight="1" x14ac:dyDescent="0.3">
      <c r="A228" s="20"/>
      <c r="B228" s="77" t="s">
        <v>225</v>
      </c>
      <c r="C228" s="20"/>
      <c r="D228" s="20"/>
      <c r="E228" s="20"/>
      <c r="F228" s="20"/>
      <c r="G228" s="10"/>
      <c r="H228" s="540">
        <f>$Z$245+1</f>
        <v>21</v>
      </c>
      <c r="I228" s="540"/>
      <c r="J228" s="20"/>
      <c r="K228" s="20"/>
      <c r="L228" s="20"/>
      <c r="M228" s="20"/>
      <c r="N228" s="20"/>
      <c r="O228" s="20"/>
      <c r="P228" s="20"/>
      <c r="Q228" s="20"/>
      <c r="R228" s="20"/>
      <c r="S228" s="20"/>
      <c r="T228" s="27"/>
      <c r="U228" s="15"/>
      <c r="V228" s="33"/>
      <c r="W228" s="33"/>
      <c r="X228" s="33"/>
      <c r="Y228" s="15"/>
      <c r="Z228" s="81"/>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row>
    <row r="229" spans="1:112" ht="12.75" customHeight="1" x14ac:dyDescent="0.3">
      <c r="A229" s="20"/>
      <c r="B229" s="10"/>
      <c r="C229" s="20"/>
      <c r="D229" s="20"/>
      <c r="E229" s="20"/>
      <c r="F229" s="20"/>
      <c r="G229" s="10"/>
      <c r="H229" s="20"/>
      <c r="I229" s="20"/>
      <c r="J229" s="20"/>
      <c r="K229" s="20"/>
      <c r="L229" s="20"/>
      <c r="M229" s="20"/>
      <c r="N229" s="20"/>
      <c r="O229" s="20"/>
      <c r="P229" s="20"/>
      <c r="Q229" s="20"/>
      <c r="R229" s="20"/>
      <c r="S229" s="20"/>
      <c r="T229" s="27"/>
      <c r="U229" s="15"/>
      <c r="V229" s="33"/>
      <c r="W229" s="33"/>
      <c r="X229" s="33"/>
      <c r="Y229" s="15"/>
      <c r="Z229" s="81"/>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row>
    <row r="230" spans="1:112" ht="12.75" customHeight="1" x14ac:dyDescent="0.3">
      <c r="A230" s="89" t="s">
        <v>226</v>
      </c>
      <c r="B230" s="10"/>
      <c r="C230" s="20"/>
      <c r="D230" s="20"/>
      <c r="E230" s="20"/>
      <c r="F230" s="20"/>
      <c r="G230" s="10"/>
      <c r="H230" s="20"/>
      <c r="I230" s="20"/>
      <c r="J230" s="20"/>
      <c r="K230" s="20"/>
      <c r="L230" s="20"/>
      <c r="M230" s="20"/>
      <c r="N230" s="20"/>
      <c r="O230" s="259">
        <v>0.08</v>
      </c>
      <c r="P230" s="88" t="s">
        <v>227</v>
      </c>
      <c r="Q230" s="20"/>
      <c r="R230" s="20"/>
      <c r="S230" s="20"/>
      <c r="T230" s="27"/>
      <c r="U230" s="15"/>
      <c r="V230" s="33"/>
      <c r="W230" s="33"/>
      <c r="X230" s="33"/>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row>
    <row r="231" spans="1:112" ht="12.75" customHeight="1" x14ac:dyDescent="0.3">
      <c r="A231" s="20"/>
      <c r="B231" s="10"/>
      <c r="C231" s="20"/>
      <c r="D231" s="20"/>
      <c r="E231" s="20"/>
      <c r="F231" s="20"/>
      <c r="G231" s="10"/>
      <c r="H231" s="20"/>
      <c r="I231" s="20"/>
      <c r="J231" s="20"/>
      <c r="K231" s="20"/>
      <c r="L231" s="20"/>
      <c r="M231" s="20"/>
      <c r="N231" s="20"/>
      <c r="O231" s="20"/>
      <c r="P231" s="20"/>
      <c r="Q231" s="20"/>
      <c r="R231" s="20"/>
      <c r="S231" s="20"/>
      <c r="T231" s="27"/>
      <c r="U231" s="15"/>
      <c r="V231" s="33"/>
      <c r="W231" s="33"/>
      <c r="X231" s="33"/>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row>
    <row r="232" spans="1:112" ht="12.75" customHeight="1" x14ac:dyDescent="0.3">
      <c r="A232" s="20"/>
      <c r="B232" s="10"/>
      <c r="C232" s="20"/>
      <c r="D232" s="20"/>
      <c r="E232" s="20"/>
      <c r="F232" s="20"/>
      <c r="G232" s="10"/>
      <c r="H232" s="20"/>
      <c r="I232" s="20"/>
      <c r="J232" s="20"/>
      <c r="K232" s="20"/>
      <c r="L232" s="20"/>
      <c r="M232" s="20"/>
      <c r="N232" s="20"/>
      <c r="O232" s="20"/>
      <c r="P232" s="20"/>
      <c r="Q232" s="20"/>
      <c r="R232" s="20"/>
      <c r="S232" s="20"/>
      <c r="T232" s="27"/>
      <c r="U232" s="15"/>
      <c r="V232" s="33"/>
      <c r="W232" s="33"/>
      <c r="X232" s="33"/>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row>
    <row r="233" spans="1:112" ht="12.75" customHeight="1" x14ac:dyDescent="0.3">
      <c r="A233" s="20"/>
      <c r="B233" s="10"/>
      <c r="C233" s="20"/>
      <c r="D233" s="20"/>
      <c r="E233" s="20"/>
      <c r="F233" s="20"/>
      <c r="G233" s="10"/>
      <c r="H233" s="20"/>
      <c r="I233" s="20"/>
      <c r="J233" s="20"/>
      <c r="K233" s="20"/>
      <c r="L233" s="20"/>
      <c r="M233" s="20"/>
      <c r="N233" s="20"/>
      <c r="O233" s="20"/>
      <c r="P233" s="20"/>
      <c r="Q233" s="20"/>
      <c r="R233" s="20"/>
      <c r="S233" s="20"/>
      <c r="T233" s="27"/>
      <c r="U233" s="15"/>
      <c r="V233" s="33"/>
      <c r="W233" s="33"/>
      <c r="X233" s="33"/>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row>
    <row r="234" spans="1:112" ht="12.75" customHeight="1" x14ac:dyDescent="0.3">
      <c r="A234" s="20"/>
      <c r="B234" s="10"/>
      <c r="C234" s="20"/>
      <c r="D234" s="20"/>
      <c r="E234" s="20"/>
      <c r="F234" s="20"/>
      <c r="G234" s="10"/>
      <c r="H234" s="20"/>
      <c r="I234" s="20"/>
      <c r="J234" s="20"/>
      <c r="K234" s="20"/>
      <c r="L234" s="20"/>
      <c r="M234" s="20"/>
      <c r="N234" s="20"/>
      <c r="O234" s="20"/>
      <c r="P234" s="20"/>
      <c r="Q234" s="20"/>
      <c r="R234" s="20"/>
      <c r="S234" s="20"/>
      <c r="T234" s="27"/>
      <c r="U234" s="15"/>
      <c r="V234" s="33"/>
      <c r="W234" s="33"/>
      <c r="X234" s="33"/>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row>
    <row r="235" spans="1:112" ht="12.75" customHeight="1" x14ac:dyDescent="0.3">
      <c r="A235" s="20"/>
      <c r="B235" s="10"/>
      <c r="C235" s="20"/>
      <c r="D235" s="20"/>
      <c r="E235" s="20"/>
      <c r="F235" s="20"/>
      <c r="G235" s="10"/>
      <c r="H235" s="20"/>
      <c r="I235" s="20"/>
      <c r="J235" s="20"/>
      <c r="K235" s="20"/>
      <c r="L235" s="20"/>
      <c r="M235" s="20"/>
      <c r="N235" s="20"/>
      <c r="O235" s="20"/>
      <c r="P235" s="20"/>
      <c r="Q235" s="20"/>
      <c r="R235" s="20"/>
      <c r="S235" s="20"/>
      <c r="T235" s="27"/>
      <c r="U235" s="15"/>
      <c r="V235" s="33"/>
      <c r="W235" s="33"/>
      <c r="X235" s="33"/>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row>
    <row r="236" spans="1:112" ht="12.75" customHeight="1" x14ac:dyDescent="0.3">
      <c r="A236" s="20"/>
      <c r="B236" s="10"/>
      <c r="C236" s="20"/>
      <c r="D236" s="20"/>
      <c r="E236" s="20"/>
      <c r="F236" s="20"/>
      <c r="G236" s="10"/>
      <c r="H236" s="20"/>
      <c r="I236" s="20"/>
      <c r="J236" s="20"/>
      <c r="K236" s="20"/>
      <c r="L236" s="20"/>
      <c r="M236" s="20"/>
      <c r="N236" s="20"/>
      <c r="O236" s="20"/>
      <c r="P236" s="20"/>
      <c r="Q236" s="20"/>
      <c r="R236" s="20"/>
      <c r="S236" s="20"/>
      <c r="T236" s="27"/>
      <c r="U236" s="15"/>
      <c r="V236" s="33"/>
      <c r="W236" s="33"/>
      <c r="X236" s="33"/>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row>
    <row r="237" spans="1:112" ht="12.75" customHeight="1" x14ac:dyDescent="0.3">
      <c r="A237" s="20"/>
      <c r="B237" s="10"/>
      <c r="C237" s="20"/>
      <c r="D237" s="20"/>
      <c r="E237" s="20"/>
      <c r="F237" s="20"/>
      <c r="G237" s="10"/>
      <c r="H237" s="20"/>
      <c r="I237" s="20"/>
      <c r="J237" s="20"/>
      <c r="K237" s="20"/>
      <c r="L237" s="20"/>
      <c r="M237" s="20"/>
      <c r="N237" s="20"/>
      <c r="O237" s="20"/>
      <c r="P237" s="20"/>
      <c r="Q237" s="20"/>
      <c r="R237" s="20"/>
      <c r="S237" s="20"/>
      <c r="T237" s="27"/>
      <c r="U237" s="15"/>
      <c r="V237" s="33"/>
      <c r="W237" s="33"/>
      <c r="X237" s="33"/>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row>
    <row r="238" spans="1:112" ht="12.75" customHeight="1" x14ac:dyDescent="0.3">
      <c r="A238" s="20"/>
      <c r="B238" s="10"/>
      <c r="C238" s="20"/>
      <c r="D238" s="20"/>
      <c r="E238" s="20"/>
      <c r="F238" s="20"/>
      <c r="G238" s="10"/>
      <c r="H238" s="20"/>
      <c r="I238" s="20"/>
      <c r="J238" s="20"/>
      <c r="K238" s="20"/>
      <c r="L238" s="20"/>
      <c r="M238" s="20"/>
      <c r="N238" s="20"/>
      <c r="O238" s="20"/>
      <c r="P238" s="20"/>
      <c r="Q238" s="20"/>
      <c r="R238" s="20"/>
      <c r="S238" s="20"/>
      <c r="T238" s="27"/>
      <c r="U238" s="15"/>
      <c r="V238" s="33"/>
      <c r="W238" s="33"/>
      <c r="X238" s="33"/>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row>
    <row r="239" spans="1:112" ht="12.75" customHeight="1" x14ac:dyDescent="0.3">
      <c r="A239" s="20"/>
      <c r="B239" s="10"/>
      <c r="C239" s="20"/>
      <c r="D239" s="20"/>
      <c r="E239" s="20"/>
      <c r="F239" s="20"/>
      <c r="G239" s="10"/>
      <c r="H239" s="20"/>
      <c r="I239" s="20"/>
      <c r="J239" s="20"/>
      <c r="K239" s="20"/>
      <c r="L239" s="20"/>
      <c r="M239" s="20"/>
      <c r="N239" s="20"/>
      <c r="O239" s="20"/>
      <c r="P239" s="20"/>
      <c r="Q239" s="20"/>
      <c r="R239" s="20"/>
      <c r="S239" s="20"/>
      <c r="T239" s="27"/>
      <c r="U239" s="15"/>
      <c r="V239" s="33"/>
      <c r="W239" s="33"/>
      <c r="X239" s="33"/>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row>
    <row r="240" spans="1:112" ht="12.75" customHeight="1" x14ac:dyDescent="0.3">
      <c r="A240" s="20"/>
      <c r="B240" s="10"/>
      <c r="C240" s="20"/>
      <c r="D240" s="20"/>
      <c r="E240" s="20"/>
      <c r="F240" s="20"/>
      <c r="G240" s="10"/>
      <c r="H240" s="20"/>
      <c r="I240" s="20"/>
      <c r="J240" s="20"/>
      <c r="K240" s="20"/>
      <c r="L240" s="20"/>
      <c r="M240" s="20"/>
      <c r="N240" s="20"/>
      <c r="O240" s="20"/>
      <c r="P240" s="20"/>
      <c r="Q240" s="20"/>
      <c r="R240" s="20"/>
      <c r="S240" s="20"/>
      <c r="T240" s="27"/>
      <c r="U240" s="15"/>
      <c r="V240" s="33"/>
      <c r="W240" s="33"/>
      <c r="X240" s="33"/>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row>
    <row r="241" spans="1:112" ht="12.75" customHeight="1" x14ac:dyDescent="0.3">
      <c r="A241" s="20"/>
      <c r="B241" s="10"/>
      <c r="C241" s="20"/>
      <c r="D241" s="20"/>
      <c r="E241" s="20"/>
      <c r="F241" s="20"/>
      <c r="G241" s="10"/>
      <c r="H241" s="20"/>
      <c r="I241" s="20"/>
      <c r="J241" s="20"/>
      <c r="K241" s="20"/>
      <c r="L241" s="20"/>
      <c r="M241" s="20"/>
      <c r="N241" s="20"/>
      <c r="O241" s="20"/>
      <c r="P241" s="20"/>
      <c r="Q241" s="20"/>
      <c r="R241" s="20"/>
      <c r="S241" s="20"/>
      <c r="T241" s="27"/>
      <c r="U241" s="15"/>
      <c r="V241" s="272"/>
      <c r="W241" s="272"/>
      <c r="X241" s="272"/>
      <c r="Y241" s="12"/>
      <c r="Z241" s="12"/>
      <c r="AA241" s="12"/>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row>
    <row r="242" spans="1:112" ht="12.75" customHeight="1" x14ac:dyDescent="0.3">
      <c r="A242" s="20"/>
      <c r="B242" s="10"/>
      <c r="C242" s="20"/>
      <c r="D242" s="20"/>
      <c r="E242" s="20"/>
      <c r="F242" s="20"/>
      <c r="G242" s="10"/>
      <c r="H242" s="20"/>
      <c r="I242" s="20"/>
      <c r="J242" s="20"/>
      <c r="K242" s="20"/>
      <c r="L242" s="20"/>
      <c r="M242" s="20"/>
      <c r="N242" s="20"/>
      <c r="O242" s="20"/>
      <c r="P242" s="20"/>
      <c r="Q242" s="20"/>
      <c r="R242" s="20"/>
      <c r="S242" s="20"/>
      <c r="T242" s="27"/>
      <c r="U242" s="15"/>
      <c r="V242" s="272"/>
      <c r="W242" s="272"/>
      <c r="X242" s="272"/>
      <c r="Y242" s="12"/>
      <c r="Z242" s="12"/>
      <c r="AA242" s="12"/>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row>
    <row r="243" spans="1:112" ht="12.75" customHeight="1" x14ac:dyDescent="0.3">
      <c r="A243" s="20"/>
      <c r="B243" s="10"/>
      <c r="C243" s="20"/>
      <c r="D243" s="20"/>
      <c r="E243" s="20"/>
      <c r="F243" s="20"/>
      <c r="G243" s="10"/>
      <c r="H243" s="20"/>
      <c r="I243" s="20"/>
      <c r="J243" s="20"/>
      <c r="K243" s="20"/>
      <c r="L243" s="20"/>
      <c r="M243" s="20"/>
      <c r="N243" s="20"/>
      <c r="O243" s="20"/>
      <c r="P243" s="20"/>
      <c r="Q243" s="20"/>
      <c r="R243" s="20"/>
      <c r="S243" s="20"/>
      <c r="T243" s="27"/>
      <c r="U243" s="15"/>
      <c r="V243" s="272"/>
      <c r="W243" s="272"/>
      <c r="X243" s="272"/>
      <c r="Y243" s="12"/>
      <c r="Z243" s="12"/>
      <c r="AA243" s="12"/>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row>
    <row r="244" spans="1:112" ht="12.75" customHeight="1" x14ac:dyDescent="0.3">
      <c r="A244" s="20"/>
      <c r="B244" s="10"/>
      <c r="C244" s="20"/>
      <c r="D244" s="20"/>
      <c r="E244" s="20"/>
      <c r="F244" s="20"/>
      <c r="G244" s="10"/>
      <c r="H244" s="20"/>
      <c r="I244" s="20"/>
      <c r="J244" s="20"/>
      <c r="K244" s="20"/>
      <c r="L244" s="20"/>
      <c r="M244" s="20"/>
      <c r="N244" s="20"/>
      <c r="O244" s="20"/>
      <c r="P244" s="20"/>
      <c r="Q244" s="20"/>
      <c r="R244" s="20"/>
      <c r="S244" s="20"/>
      <c r="T244" s="27"/>
      <c r="U244" s="15"/>
      <c r="V244" s="273"/>
      <c r="W244" s="273" t="s">
        <v>270</v>
      </c>
      <c r="X244" s="273" t="s">
        <v>269</v>
      </c>
      <c r="Y244" s="273"/>
      <c r="Z244" s="286"/>
      <c r="AA244" s="273"/>
      <c r="AB244" s="40"/>
      <c r="AC244" s="16"/>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row>
    <row r="245" spans="1:112" ht="12.75" customHeight="1" x14ac:dyDescent="0.3">
      <c r="A245" s="20"/>
      <c r="B245" s="10"/>
      <c r="C245" s="20"/>
      <c r="D245" s="20"/>
      <c r="E245" s="20"/>
      <c r="F245" s="20"/>
      <c r="G245" s="10"/>
      <c r="H245" s="20"/>
      <c r="I245" s="20"/>
      <c r="J245" s="20"/>
      <c r="K245" s="20"/>
      <c r="L245" s="20"/>
      <c r="M245" s="20"/>
      <c r="N245" s="20"/>
      <c r="O245" s="20"/>
      <c r="P245" s="20"/>
      <c r="Q245" s="20"/>
      <c r="R245" s="20"/>
      <c r="S245" s="20"/>
      <c r="T245" s="27"/>
      <c r="U245" s="15"/>
      <c r="V245" s="273">
        <v>1</v>
      </c>
      <c r="W245" s="287">
        <f>$H$227+$K$226</f>
        <v>400</v>
      </c>
      <c r="X245" s="288">
        <f>$L$225</f>
        <v>0</v>
      </c>
      <c r="Y245" s="273" t="str">
        <f>IF(X245&gt;W245,"VRAI","FAUX")</f>
        <v>FAUX</v>
      </c>
      <c r="Z245" s="273">
        <f>LOOKUP("FAUX",Y245:Y264,V245:V264)</f>
        <v>20</v>
      </c>
      <c r="AA245" s="273"/>
      <c r="AB245" s="40"/>
      <c r="AC245" s="16"/>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row>
    <row r="246" spans="1:112" ht="12.75" customHeight="1" x14ac:dyDescent="0.3">
      <c r="A246" s="20"/>
      <c r="B246" s="10"/>
      <c r="C246" s="20"/>
      <c r="D246" s="20"/>
      <c r="E246" s="20"/>
      <c r="F246" s="20"/>
      <c r="G246" s="10"/>
      <c r="H246" s="20"/>
      <c r="I246" s="20"/>
      <c r="J246" s="20"/>
      <c r="K246" s="20"/>
      <c r="L246" s="20"/>
      <c r="M246" s="20"/>
      <c r="N246" s="20"/>
      <c r="O246" s="20"/>
      <c r="P246" s="20"/>
      <c r="Q246" s="20"/>
      <c r="R246" s="20"/>
      <c r="S246" s="20"/>
      <c r="T246" s="27"/>
      <c r="U246" s="15"/>
      <c r="V246" s="273">
        <v>2</v>
      </c>
      <c r="W246" s="273">
        <f>W245+$K$226*(1+$O$230)</f>
        <v>400</v>
      </c>
      <c r="X246" s="273">
        <f t="shared" ref="X246:X264" si="0">$L$225+X245*(1+$O$230)</f>
        <v>0</v>
      </c>
      <c r="Y246" s="273" t="str">
        <f t="shared" ref="Y246:Y264" si="1">IF(X246&gt;W246,"VRAI","FAUX")</f>
        <v>FAUX</v>
      </c>
      <c r="Z246" s="273"/>
      <c r="AA246" s="273"/>
      <c r="AB246" s="40"/>
      <c r="AC246" s="16"/>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row>
    <row r="247" spans="1:112" ht="12.75" customHeight="1" x14ac:dyDescent="0.3">
      <c r="A247" s="20"/>
      <c r="B247" s="10"/>
      <c r="C247" s="20"/>
      <c r="D247" s="20"/>
      <c r="E247" s="20"/>
      <c r="F247" s="20"/>
      <c r="G247" s="10"/>
      <c r="H247" s="20"/>
      <c r="I247" s="20"/>
      <c r="J247" s="20"/>
      <c r="K247" s="20"/>
      <c r="L247" s="20"/>
      <c r="M247" s="20"/>
      <c r="N247" s="20"/>
      <c r="O247" s="20"/>
      <c r="P247" s="20"/>
      <c r="Q247" s="20"/>
      <c r="R247" s="20"/>
      <c r="S247" s="20"/>
      <c r="T247" s="27"/>
      <c r="U247" s="15"/>
      <c r="V247" s="273">
        <v>3</v>
      </c>
      <c r="W247" s="273">
        <f t="shared" ref="W247:W264" si="2">W246+$K$226*(1+$O$230)</f>
        <v>400</v>
      </c>
      <c r="X247" s="273">
        <f t="shared" si="0"/>
        <v>0</v>
      </c>
      <c r="Y247" s="273" t="str">
        <f t="shared" si="1"/>
        <v>FAUX</v>
      </c>
      <c r="Z247" s="273"/>
      <c r="AA247" s="273"/>
      <c r="AB247" s="40"/>
      <c r="AC247" s="16"/>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row>
    <row r="248" spans="1:112" ht="12.75" customHeight="1" x14ac:dyDescent="0.3">
      <c r="A248" s="20"/>
      <c r="B248" s="10"/>
      <c r="C248" s="20"/>
      <c r="D248" s="20"/>
      <c r="E248" s="20"/>
      <c r="F248" s="20"/>
      <c r="G248" s="10"/>
      <c r="H248" s="20"/>
      <c r="I248" s="20"/>
      <c r="J248" s="20"/>
      <c r="K248" s="20"/>
      <c r="L248" s="20"/>
      <c r="M248" s="20"/>
      <c r="N248" s="20"/>
      <c r="O248" s="20"/>
      <c r="P248" s="20"/>
      <c r="Q248" s="20"/>
      <c r="R248" s="20"/>
      <c r="S248" s="20"/>
      <c r="T248" s="27"/>
      <c r="U248" s="15"/>
      <c r="V248" s="273">
        <v>4</v>
      </c>
      <c r="W248" s="273">
        <f t="shared" si="2"/>
        <v>400</v>
      </c>
      <c r="X248" s="273">
        <f t="shared" si="0"/>
        <v>0</v>
      </c>
      <c r="Y248" s="273" t="str">
        <f t="shared" si="1"/>
        <v>FAUX</v>
      </c>
      <c r="Z248" s="273"/>
      <c r="AA248" s="273"/>
      <c r="AB248" s="40"/>
      <c r="AC248" s="16"/>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row>
    <row r="249" spans="1:112" ht="12.75" customHeight="1" x14ac:dyDescent="0.3">
      <c r="A249" s="20"/>
      <c r="B249" s="10"/>
      <c r="C249" s="20"/>
      <c r="D249" s="20"/>
      <c r="E249" s="20"/>
      <c r="F249" s="20"/>
      <c r="G249" s="10"/>
      <c r="H249" s="20"/>
      <c r="I249" s="20"/>
      <c r="J249" s="20"/>
      <c r="K249" s="20"/>
      <c r="L249" s="20"/>
      <c r="M249" s="20"/>
      <c r="N249" s="20"/>
      <c r="O249" s="20"/>
      <c r="P249" s="20"/>
      <c r="Q249" s="20"/>
      <c r="R249" s="20"/>
      <c r="S249" s="20"/>
      <c r="T249" s="27"/>
      <c r="U249" s="90"/>
      <c r="V249" s="273">
        <v>5</v>
      </c>
      <c r="W249" s="273">
        <f t="shared" si="2"/>
        <v>400</v>
      </c>
      <c r="X249" s="273">
        <f t="shared" si="0"/>
        <v>0</v>
      </c>
      <c r="Y249" s="273" t="str">
        <f t="shared" si="1"/>
        <v>FAUX</v>
      </c>
      <c r="Z249" s="273"/>
      <c r="AA249" s="273"/>
      <c r="AB249" s="40"/>
      <c r="AC249" s="16"/>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row>
    <row r="250" spans="1:112" ht="12.75" customHeight="1" x14ac:dyDescent="0.3">
      <c r="A250" s="488" t="s">
        <v>258</v>
      </c>
      <c r="B250" s="488"/>
      <c r="C250" s="488"/>
      <c r="D250" s="488"/>
      <c r="E250" s="488"/>
      <c r="F250" s="488"/>
      <c r="G250" s="488"/>
      <c r="H250" s="488"/>
      <c r="I250" s="488"/>
      <c r="J250" s="488"/>
      <c r="K250" s="488"/>
      <c r="L250" s="488"/>
      <c r="M250" s="488"/>
      <c r="N250" s="488"/>
      <c r="O250" s="488"/>
      <c r="P250" s="488"/>
      <c r="Q250" s="488"/>
      <c r="R250" s="488"/>
      <c r="S250" s="488"/>
      <c r="T250" s="488"/>
      <c r="U250" s="15"/>
      <c r="V250" s="273">
        <v>6</v>
      </c>
      <c r="W250" s="273">
        <f t="shared" si="2"/>
        <v>400</v>
      </c>
      <c r="X250" s="273">
        <f t="shared" si="0"/>
        <v>0</v>
      </c>
      <c r="Y250" s="273" t="str">
        <f t="shared" si="1"/>
        <v>FAUX</v>
      </c>
      <c r="Z250" s="273"/>
      <c r="AA250" s="273"/>
      <c r="AB250" s="40"/>
      <c r="AC250" s="16"/>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row>
    <row r="251" spans="1:112" ht="12.75" customHeight="1" x14ac:dyDescent="0.3">
      <c r="A251" s="488"/>
      <c r="B251" s="488"/>
      <c r="C251" s="488"/>
      <c r="D251" s="488"/>
      <c r="E251" s="488"/>
      <c r="F251" s="488"/>
      <c r="G251" s="488"/>
      <c r="H251" s="488"/>
      <c r="I251" s="488"/>
      <c r="J251" s="488"/>
      <c r="K251" s="488"/>
      <c r="L251" s="488"/>
      <c r="M251" s="488"/>
      <c r="N251" s="488"/>
      <c r="O251" s="488"/>
      <c r="P251" s="488"/>
      <c r="Q251" s="488"/>
      <c r="R251" s="488"/>
      <c r="S251" s="488"/>
      <c r="T251" s="488"/>
      <c r="U251" s="15"/>
      <c r="V251" s="273">
        <v>7</v>
      </c>
      <c r="W251" s="273">
        <f t="shared" si="2"/>
        <v>400</v>
      </c>
      <c r="X251" s="273">
        <f t="shared" si="0"/>
        <v>0</v>
      </c>
      <c r="Y251" s="273" t="str">
        <f t="shared" si="1"/>
        <v>FAUX</v>
      </c>
      <c r="Z251" s="273"/>
      <c r="AA251" s="273"/>
      <c r="AB251" s="40"/>
      <c r="AC251" s="16"/>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row>
    <row r="252" spans="1:112" ht="12.75" customHeight="1" x14ac:dyDescent="0.3">
      <c r="A252" s="20"/>
      <c r="B252" s="10"/>
      <c r="C252" s="20"/>
      <c r="D252" s="20"/>
      <c r="E252" s="20"/>
      <c r="F252" s="20"/>
      <c r="G252" s="10"/>
      <c r="H252" s="20"/>
      <c r="I252" s="20"/>
      <c r="J252" s="20"/>
      <c r="K252" s="20"/>
      <c r="L252" s="20"/>
      <c r="M252" s="20"/>
      <c r="N252" s="20"/>
      <c r="O252" s="20"/>
      <c r="P252" s="20"/>
      <c r="Q252" s="20"/>
      <c r="R252" s="20"/>
      <c r="S252" s="20"/>
      <c r="T252" s="27"/>
      <c r="U252" s="15"/>
      <c r="V252" s="273">
        <v>8</v>
      </c>
      <c r="W252" s="273">
        <f t="shared" si="2"/>
        <v>400</v>
      </c>
      <c r="X252" s="273">
        <f t="shared" si="0"/>
        <v>0</v>
      </c>
      <c r="Y252" s="273" t="str">
        <f t="shared" si="1"/>
        <v>FAUX</v>
      </c>
      <c r="Z252" s="273"/>
      <c r="AA252" s="273"/>
      <c r="AB252" s="40"/>
      <c r="AC252" s="16"/>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row>
    <row r="253" spans="1:112" ht="12.75" customHeight="1" x14ac:dyDescent="0.3">
      <c r="A253" s="20"/>
      <c r="B253" s="10"/>
      <c r="C253" s="20"/>
      <c r="D253" s="20"/>
      <c r="E253" s="20"/>
      <c r="F253" s="20"/>
      <c r="G253" s="10"/>
      <c r="H253" s="20"/>
      <c r="I253" s="20"/>
      <c r="J253" s="20"/>
      <c r="K253" s="20"/>
      <c r="L253" s="20"/>
      <c r="M253" s="20"/>
      <c r="N253" s="20"/>
      <c r="O253" s="20"/>
      <c r="P253" s="20"/>
      <c r="Q253" s="20"/>
      <c r="R253" s="20"/>
      <c r="S253" s="20"/>
      <c r="T253" s="27"/>
      <c r="U253" s="15"/>
      <c r="V253" s="273">
        <v>9</v>
      </c>
      <c r="W253" s="273">
        <f t="shared" si="2"/>
        <v>400</v>
      </c>
      <c r="X253" s="273">
        <f t="shared" si="0"/>
        <v>0</v>
      </c>
      <c r="Y253" s="273" t="str">
        <f t="shared" si="1"/>
        <v>FAUX</v>
      </c>
      <c r="Z253" s="273"/>
      <c r="AA253" s="273"/>
      <c r="AB253" s="40"/>
      <c r="AC253" s="16"/>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row>
    <row r="254" spans="1:112" ht="12.75" customHeight="1" x14ac:dyDescent="0.3">
      <c r="A254" s="20"/>
      <c r="B254" s="10"/>
      <c r="C254" s="20"/>
      <c r="D254" s="20"/>
      <c r="E254" s="20"/>
      <c r="F254" s="20"/>
      <c r="G254" s="10"/>
      <c r="H254" s="20"/>
      <c r="I254" s="20"/>
      <c r="J254" s="20"/>
      <c r="K254" s="20"/>
      <c r="L254" s="20"/>
      <c r="M254" s="20"/>
      <c r="N254" s="20"/>
      <c r="O254" s="20"/>
      <c r="P254" s="20"/>
      <c r="Q254" s="20"/>
      <c r="R254" s="20"/>
      <c r="S254" s="20"/>
      <c r="T254" s="27"/>
      <c r="U254" s="15"/>
      <c r="V254" s="273">
        <v>10</v>
      </c>
      <c r="W254" s="273">
        <f t="shared" si="2"/>
        <v>400</v>
      </c>
      <c r="X254" s="273">
        <f t="shared" si="0"/>
        <v>0</v>
      </c>
      <c r="Y254" s="273" t="str">
        <f t="shared" si="1"/>
        <v>FAUX</v>
      </c>
      <c r="Z254" s="273"/>
      <c r="AA254" s="273"/>
      <c r="AB254" s="40"/>
      <c r="AC254" s="16"/>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row>
    <row r="255" spans="1:112" ht="12.75" customHeight="1" x14ac:dyDescent="0.3">
      <c r="A255" s="20"/>
      <c r="B255" s="10"/>
      <c r="C255" s="20"/>
      <c r="D255" s="20"/>
      <c r="E255" s="20"/>
      <c r="F255" s="20"/>
      <c r="G255" s="10"/>
      <c r="H255" s="20"/>
      <c r="I255" s="20"/>
      <c r="J255" s="20"/>
      <c r="K255" s="20"/>
      <c r="L255" s="20"/>
      <c r="M255" s="20"/>
      <c r="N255" s="20"/>
      <c r="O255" s="20"/>
      <c r="P255" s="20"/>
      <c r="Q255" s="20"/>
      <c r="R255" s="20"/>
      <c r="S255" s="20"/>
      <c r="T255" s="27"/>
      <c r="U255" s="15"/>
      <c r="V255" s="273">
        <v>11</v>
      </c>
      <c r="W255" s="273">
        <f t="shared" si="2"/>
        <v>400</v>
      </c>
      <c r="X255" s="273">
        <f t="shared" si="0"/>
        <v>0</v>
      </c>
      <c r="Y255" s="273" t="str">
        <f t="shared" si="1"/>
        <v>FAUX</v>
      </c>
      <c r="Z255" s="273"/>
      <c r="AA255" s="273"/>
      <c r="AB255" s="40"/>
      <c r="AC255" s="16"/>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row>
    <row r="256" spans="1:112" ht="12.75" customHeight="1" x14ac:dyDescent="0.3">
      <c r="A256" s="20"/>
      <c r="B256" s="10"/>
      <c r="C256" s="20"/>
      <c r="D256" s="20"/>
      <c r="E256" s="20"/>
      <c r="F256" s="20"/>
      <c r="G256" s="10"/>
      <c r="H256" s="20"/>
      <c r="I256" s="20"/>
      <c r="J256" s="20"/>
      <c r="K256" s="20"/>
      <c r="L256" s="20"/>
      <c r="M256" s="20"/>
      <c r="N256" s="20"/>
      <c r="O256" s="20"/>
      <c r="P256" s="20"/>
      <c r="Q256" s="20"/>
      <c r="R256" s="20"/>
      <c r="S256" s="20"/>
      <c r="T256" s="27"/>
      <c r="U256" s="15"/>
      <c r="V256" s="273">
        <v>12</v>
      </c>
      <c r="W256" s="273">
        <f t="shared" si="2"/>
        <v>400</v>
      </c>
      <c r="X256" s="273">
        <f t="shared" si="0"/>
        <v>0</v>
      </c>
      <c r="Y256" s="273" t="str">
        <f t="shared" si="1"/>
        <v>FAUX</v>
      </c>
      <c r="Z256" s="273"/>
      <c r="AA256" s="273"/>
      <c r="AB256" s="40"/>
      <c r="AC256" s="16"/>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row>
    <row r="257" spans="1:112" ht="12.75" customHeight="1" x14ac:dyDescent="0.3">
      <c r="A257" s="20"/>
      <c r="B257" s="10"/>
      <c r="C257" s="20"/>
      <c r="D257" s="20"/>
      <c r="E257" s="20"/>
      <c r="F257" s="20"/>
      <c r="G257" s="10"/>
      <c r="H257" s="20"/>
      <c r="I257" s="20"/>
      <c r="J257" s="20"/>
      <c r="K257" s="20"/>
      <c r="L257" s="20"/>
      <c r="M257" s="20"/>
      <c r="N257" s="20"/>
      <c r="O257" s="20"/>
      <c r="P257" s="20"/>
      <c r="Q257" s="20"/>
      <c r="R257" s="20"/>
      <c r="S257" s="20"/>
      <c r="T257" s="27"/>
      <c r="U257" s="15"/>
      <c r="V257" s="273">
        <v>13</v>
      </c>
      <c r="W257" s="273">
        <f t="shared" si="2"/>
        <v>400</v>
      </c>
      <c r="X257" s="273">
        <f t="shared" si="0"/>
        <v>0</v>
      </c>
      <c r="Y257" s="273" t="str">
        <f t="shared" si="1"/>
        <v>FAUX</v>
      </c>
      <c r="Z257" s="273"/>
      <c r="AA257" s="273"/>
      <c r="AB257" s="40"/>
      <c r="AC257" s="16"/>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row>
    <row r="258" spans="1:112" ht="12.75" customHeight="1" x14ac:dyDescent="0.3">
      <c r="A258" s="20"/>
      <c r="B258" s="10"/>
      <c r="C258" s="20"/>
      <c r="D258" s="20"/>
      <c r="E258" s="20"/>
      <c r="F258" s="20"/>
      <c r="G258" s="10"/>
      <c r="H258" s="20"/>
      <c r="I258" s="20"/>
      <c r="J258" s="20"/>
      <c r="K258" s="20"/>
      <c r="L258" s="20"/>
      <c r="M258" s="20"/>
      <c r="N258" s="20"/>
      <c r="O258" s="20"/>
      <c r="P258" s="20"/>
      <c r="Q258" s="20"/>
      <c r="R258" s="20"/>
      <c r="S258" s="20"/>
      <c r="T258" s="27"/>
      <c r="U258" s="15"/>
      <c r="V258" s="273">
        <v>14</v>
      </c>
      <c r="W258" s="273">
        <f t="shared" si="2"/>
        <v>400</v>
      </c>
      <c r="X258" s="273">
        <f t="shared" si="0"/>
        <v>0</v>
      </c>
      <c r="Y258" s="273" t="str">
        <f t="shared" si="1"/>
        <v>FAUX</v>
      </c>
      <c r="Z258" s="273"/>
      <c r="AA258" s="273"/>
      <c r="AB258" s="40"/>
      <c r="AC258" s="16"/>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row>
    <row r="259" spans="1:112" ht="12.75" customHeight="1" x14ac:dyDescent="0.3">
      <c r="A259" s="20"/>
      <c r="B259" s="10"/>
      <c r="C259" s="20"/>
      <c r="D259" s="20"/>
      <c r="E259" s="20"/>
      <c r="F259" s="20"/>
      <c r="G259" s="10"/>
      <c r="H259" s="20"/>
      <c r="I259" s="20"/>
      <c r="J259" s="20"/>
      <c r="K259" s="20"/>
      <c r="L259" s="20"/>
      <c r="M259" s="20"/>
      <c r="N259" s="20"/>
      <c r="O259" s="20"/>
      <c r="P259" s="20"/>
      <c r="Q259" s="20"/>
      <c r="R259" s="20"/>
      <c r="S259" s="20"/>
      <c r="T259" s="27"/>
      <c r="U259" s="15"/>
      <c r="V259" s="273">
        <v>15</v>
      </c>
      <c r="W259" s="273">
        <f t="shared" si="2"/>
        <v>400</v>
      </c>
      <c r="X259" s="273">
        <f t="shared" si="0"/>
        <v>0</v>
      </c>
      <c r="Y259" s="273" t="str">
        <f t="shared" si="1"/>
        <v>FAUX</v>
      </c>
      <c r="Z259" s="273"/>
      <c r="AA259" s="273"/>
      <c r="AB259" s="40"/>
      <c r="AC259" s="16"/>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row>
    <row r="260" spans="1:112" ht="12.75" customHeight="1" x14ac:dyDescent="0.3">
      <c r="A260" s="20"/>
      <c r="B260" s="10"/>
      <c r="C260" s="20"/>
      <c r="D260" s="20"/>
      <c r="E260" s="20"/>
      <c r="F260" s="20"/>
      <c r="G260" s="10"/>
      <c r="H260" s="20"/>
      <c r="I260" s="20"/>
      <c r="J260" s="20"/>
      <c r="K260" s="20"/>
      <c r="L260" s="20"/>
      <c r="M260" s="20"/>
      <c r="N260" s="20"/>
      <c r="O260" s="20"/>
      <c r="P260" s="20"/>
      <c r="Q260" s="20"/>
      <c r="R260" s="20"/>
      <c r="S260" s="20"/>
      <c r="T260" s="27"/>
      <c r="U260" s="15"/>
      <c r="V260" s="273">
        <v>16</v>
      </c>
      <c r="W260" s="273">
        <f t="shared" si="2"/>
        <v>400</v>
      </c>
      <c r="X260" s="273">
        <f t="shared" si="0"/>
        <v>0</v>
      </c>
      <c r="Y260" s="273" t="str">
        <f t="shared" si="1"/>
        <v>FAUX</v>
      </c>
      <c r="Z260" s="273"/>
      <c r="AA260" s="273"/>
      <c r="AB260" s="40"/>
      <c r="AC260" s="16"/>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row>
    <row r="261" spans="1:112" ht="12.75" customHeight="1" x14ac:dyDescent="0.3">
      <c r="A261" s="20"/>
      <c r="B261" s="10"/>
      <c r="C261" s="20"/>
      <c r="D261" s="20"/>
      <c r="E261" s="20"/>
      <c r="F261" s="20"/>
      <c r="G261" s="10"/>
      <c r="H261" s="20"/>
      <c r="I261" s="20"/>
      <c r="J261" s="20"/>
      <c r="K261" s="20"/>
      <c r="L261" s="20"/>
      <c r="M261" s="20"/>
      <c r="N261" s="20"/>
      <c r="O261" s="20"/>
      <c r="P261" s="20"/>
      <c r="Q261" s="20"/>
      <c r="R261" s="20"/>
      <c r="S261" s="20"/>
      <c r="T261" s="27"/>
      <c r="U261" s="15"/>
      <c r="V261" s="273">
        <v>17</v>
      </c>
      <c r="W261" s="273">
        <f t="shared" si="2"/>
        <v>400</v>
      </c>
      <c r="X261" s="273">
        <f t="shared" si="0"/>
        <v>0</v>
      </c>
      <c r="Y261" s="273" t="str">
        <f t="shared" si="1"/>
        <v>FAUX</v>
      </c>
      <c r="Z261" s="273"/>
      <c r="AA261" s="273"/>
      <c r="AB261" s="40"/>
      <c r="AC261" s="16"/>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row>
    <row r="262" spans="1:112" ht="12.75" customHeight="1" x14ac:dyDescent="0.3">
      <c r="A262" s="20"/>
      <c r="B262" s="10"/>
      <c r="C262" s="20"/>
      <c r="D262" s="20"/>
      <c r="E262" s="20"/>
      <c r="F262" s="20"/>
      <c r="G262" s="10"/>
      <c r="H262" s="20"/>
      <c r="I262" s="20"/>
      <c r="J262" s="20"/>
      <c r="K262" s="20"/>
      <c r="L262" s="20"/>
      <c r="M262" s="20"/>
      <c r="N262" s="20"/>
      <c r="O262" s="20"/>
      <c r="P262" s="20"/>
      <c r="Q262" s="20"/>
      <c r="R262" s="20"/>
      <c r="S262" s="20"/>
      <c r="T262" s="27"/>
      <c r="U262" s="15"/>
      <c r="V262" s="273">
        <v>18</v>
      </c>
      <c r="W262" s="273">
        <f t="shared" si="2"/>
        <v>400</v>
      </c>
      <c r="X262" s="273">
        <f t="shared" si="0"/>
        <v>0</v>
      </c>
      <c r="Y262" s="273" t="str">
        <f t="shared" si="1"/>
        <v>FAUX</v>
      </c>
      <c r="Z262" s="273"/>
      <c r="AA262" s="273"/>
      <c r="AB262" s="40"/>
      <c r="AC262" s="16"/>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row>
    <row r="263" spans="1:112" ht="12.75" customHeight="1" x14ac:dyDescent="0.3">
      <c r="A263" s="20"/>
      <c r="B263" s="10"/>
      <c r="C263" s="20"/>
      <c r="D263" s="20"/>
      <c r="E263" s="20"/>
      <c r="F263" s="20"/>
      <c r="G263" s="10"/>
      <c r="H263" s="20"/>
      <c r="I263" s="20"/>
      <c r="J263" s="20"/>
      <c r="K263" s="20"/>
      <c r="L263" s="20"/>
      <c r="M263" s="20"/>
      <c r="N263" s="20"/>
      <c r="O263" s="20"/>
      <c r="P263" s="20"/>
      <c r="Q263" s="20"/>
      <c r="R263" s="20"/>
      <c r="S263" s="20"/>
      <c r="T263" s="27"/>
      <c r="U263" s="15"/>
      <c r="V263" s="273">
        <v>19</v>
      </c>
      <c r="W263" s="273">
        <f t="shared" si="2"/>
        <v>400</v>
      </c>
      <c r="X263" s="273">
        <f t="shared" si="0"/>
        <v>0</v>
      </c>
      <c r="Y263" s="273" t="str">
        <f t="shared" si="1"/>
        <v>FAUX</v>
      </c>
      <c r="Z263" s="273"/>
      <c r="AA263" s="273"/>
      <c r="AB263" s="40"/>
      <c r="AC263" s="16"/>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row>
    <row r="264" spans="1:112" ht="12.75" customHeight="1" x14ac:dyDescent="0.3">
      <c r="A264" s="20"/>
      <c r="B264" s="10"/>
      <c r="C264" s="20"/>
      <c r="D264" s="20"/>
      <c r="E264" s="10"/>
      <c r="F264" s="10"/>
      <c r="G264" s="10"/>
      <c r="H264" s="10"/>
      <c r="I264" s="10"/>
      <c r="J264" s="10"/>
      <c r="K264" s="10"/>
      <c r="L264" s="10"/>
      <c r="M264" s="10"/>
      <c r="N264" s="10"/>
      <c r="O264" s="10"/>
      <c r="P264" s="10"/>
      <c r="Q264" s="10"/>
      <c r="R264" s="10"/>
      <c r="S264" s="10"/>
      <c r="T264" s="27"/>
      <c r="U264" s="15"/>
      <c r="V264" s="273">
        <v>20</v>
      </c>
      <c r="W264" s="273">
        <f t="shared" si="2"/>
        <v>400</v>
      </c>
      <c r="X264" s="273">
        <f t="shared" si="0"/>
        <v>0</v>
      </c>
      <c r="Y264" s="273" t="str">
        <f t="shared" si="1"/>
        <v>FAUX</v>
      </c>
      <c r="Z264" s="273"/>
      <c r="AA264" s="273"/>
      <c r="AB264" s="40"/>
      <c r="AC264" s="16"/>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row>
    <row r="265" spans="1:112" ht="12.75" customHeight="1" x14ac:dyDescent="0.3">
      <c r="A265" s="20"/>
      <c r="B265" s="10"/>
      <c r="C265" s="20"/>
      <c r="D265" s="20"/>
      <c r="E265" s="10"/>
      <c r="F265" s="10"/>
      <c r="G265" s="10"/>
      <c r="H265" s="10"/>
      <c r="I265" s="10"/>
      <c r="J265" s="10"/>
      <c r="K265" s="10"/>
      <c r="L265" s="10"/>
      <c r="M265" s="10"/>
      <c r="N265" s="10"/>
      <c r="O265" s="10"/>
      <c r="P265" s="10"/>
      <c r="Q265" s="10"/>
      <c r="R265" s="10"/>
      <c r="S265" s="10"/>
      <c r="T265" s="27"/>
      <c r="U265" s="15"/>
      <c r="V265" s="272"/>
      <c r="W265" s="272"/>
      <c r="X265" s="272"/>
      <c r="Y265" s="12"/>
      <c r="Z265" s="12"/>
      <c r="AA265" s="12"/>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row>
    <row r="266" spans="1:112" ht="12.75" customHeight="1" x14ac:dyDescent="0.3">
      <c r="A266" s="20"/>
      <c r="B266" s="10"/>
      <c r="C266" s="10"/>
      <c r="D266" s="20"/>
      <c r="E266" s="10"/>
      <c r="F266" s="10"/>
      <c r="G266" s="10"/>
      <c r="H266" s="10"/>
      <c r="I266" s="10"/>
      <c r="J266" s="10"/>
      <c r="K266" s="10"/>
      <c r="L266" s="10"/>
      <c r="M266" s="10"/>
      <c r="N266" s="10"/>
      <c r="O266" s="10"/>
      <c r="P266" s="10"/>
      <c r="Q266" s="10"/>
      <c r="R266" s="10"/>
      <c r="S266" s="10"/>
      <c r="T266" s="27"/>
      <c r="U266" s="15"/>
      <c r="V266" s="272"/>
      <c r="W266" s="272"/>
      <c r="X266" s="272"/>
      <c r="Y266" s="12"/>
      <c r="Z266" s="12"/>
      <c r="AA266" s="12"/>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row>
    <row r="267" spans="1:112" ht="12.75" customHeight="1" x14ac:dyDescent="0.3">
      <c r="A267" s="20"/>
      <c r="B267" s="10"/>
      <c r="C267" s="10"/>
      <c r="D267" s="20"/>
      <c r="E267" s="20"/>
      <c r="F267" s="91" t="s">
        <v>272</v>
      </c>
      <c r="G267" s="10"/>
      <c r="H267" s="20"/>
      <c r="I267" s="20"/>
      <c r="J267" s="20"/>
      <c r="K267" s="20"/>
      <c r="L267" s="20"/>
      <c r="M267" s="20"/>
      <c r="N267" s="20"/>
      <c r="O267" s="20"/>
      <c r="P267" s="20"/>
      <c r="Q267" s="20"/>
      <c r="R267" s="20"/>
      <c r="S267" s="20"/>
      <c r="T267" s="27"/>
      <c r="U267" s="15"/>
      <c r="V267" s="33"/>
      <c r="W267" s="33"/>
      <c r="X267" s="33"/>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row>
    <row r="268" spans="1:112" ht="12.75" customHeight="1" x14ac:dyDescent="0.3">
      <c r="A268" s="20"/>
      <c r="B268" s="10"/>
      <c r="C268" s="10"/>
      <c r="D268" s="20"/>
      <c r="E268" s="20"/>
      <c r="F268" s="20"/>
      <c r="G268" s="535">
        <f>Relevé!$M$109</f>
        <v>0</v>
      </c>
      <c r="H268" s="535"/>
      <c r="I268" s="535"/>
      <c r="J268" s="524" t="s">
        <v>216</v>
      </c>
      <c r="K268" s="524"/>
      <c r="L268" s="536">
        <f>G268*(H284/100)</f>
        <v>0</v>
      </c>
      <c r="M268" s="536"/>
      <c r="N268" s="537" t="s">
        <v>273</v>
      </c>
      <c r="O268" s="537"/>
      <c r="P268" s="537"/>
      <c r="Q268" s="20"/>
      <c r="R268" s="20"/>
      <c r="S268" s="20"/>
      <c r="T268" s="27"/>
      <c r="U268" s="15"/>
      <c r="V268" s="33"/>
      <c r="AL268" s="15"/>
      <c r="AM268" s="15"/>
      <c r="AN268" s="15"/>
      <c r="AO268" s="15"/>
      <c r="AP268" s="15"/>
      <c r="AQ268" s="15"/>
      <c r="AR268" s="15"/>
      <c r="AS268" s="15"/>
      <c r="AT268" s="15"/>
      <c r="AU268" s="15"/>
      <c r="AV268" s="15"/>
      <c r="AW268" s="15"/>
      <c r="AX268" s="15"/>
      <c r="AY268" s="15"/>
      <c r="AZ268" s="15"/>
      <c r="BA268" s="15"/>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row>
    <row r="269" spans="1:112" ht="12.75" customHeight="1" x14ac:dyDescent="0.3">
      <c r="A269" s="20"/>
      <c r="B269" s="10"/>
      <c r="C269" s="10"/>
      <c r="D269" s="20"/>
      <c r="E269" s="10"/>
      <c r="F269" s="20"/>
      <c r="G269" s="535"/>
      <c r="H269" s="535"/>
      <c r="I269" s="535"/>
      <c r="J269" s="524"/>
      <c r="K269" s="524"/>
      <c r="L269" s="536"/>
      <c r="M269" s="536"/>
      <c r="N269" s="537"/>
      <c r="O269" s="537"/>
      <c r="P269" s="537"/>
      <c r="Q269" s="20"/>
      <c r="R269" s="20"/>
      <c r="S269" s="20"/>
      <c r="T269" s="27"/>
      <c r="U269" s="15"/>
      <c r="V269" s="33"/>
      <c r="AL269" s="15"/>
      <c r="AM269" s="15"/>
      <c r="AN269" s="15"/>
      <c r="AO269" s="15"/>
      <c r="AP269" s="15"/>
      <c r="AQ269" s="15"/>
      <c r="AR269" s="15"/>
      <c r="AS269" s="15"/>
      <c r="AT269" s="15"/>
      <c r="AU269" s="15"/>
      <c r="AV269" s="15"/>
      <c r="AW269" s="15"/>
      <c r="AX269" s="15"/>
      <c r="AY269" s="15"/>
      <c r="AZ269" s="15"/>
      <c r="BA269" s="15"/>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row>
    <row r="270" spans="1:112" ht="12.75" customHeight="1" x14ac:dyDescent="0.3">
      <c r="A270" s="20"/>
      <c r="B270" s="10"/>
      <c r="C270" s="10"/>
      <c r="D270" s="20"/>
      <c r="E270" s="92" t="s">
        <v>229</v>
      </c>
      <c r="F270" s="20"/>
      <c r="G270" s="158"/>
      <c r="H270" s="158"/>
      <c r="I270" s="158"/>
      <c r="J270" s="93"/>
      <c r="K270" s="93"/>
      <c r="L270" s="159"/>
      <c r="M270" s="159"/>
      <c r="N270" s="160"/>
      <c r="O270" s="160"/>
      <c r="P270" s="538">
        <f>L268*10</f>
        <v>0</v>
      </c>
      <c r="Q270" s="538"/>
      <c r="R270" s="10"/>
      <c r="S270" s="10"/>
      <c r="T270" s="27"/>
      <c r="U270" s="15"/>
      <c r="V270" s="33"/>
      <c r="AL270" s="15"/>
      <c r="AM270" s="15"/>
      <c r="AN270" s="15"/>
      <c r="AO270" s="15"/>
      <c r="AP270" s="15"/>
      <c r="AQ270" s="15"/>
      <c r="AR270" s="15"/>
      <c r="AS270" s="15"/>
      <c r="AT270" s="15"/>
      <c r="AU270" s="15"/>
      <c r="AV270" s="15"/>
      <c r="AW270" s="15"/>
      <c r="AX270" s="15"/>
      <c r="AY270" s="15"/>
      <c r="AZ270" s="15"/>
      <c r="BA270" s="15"/>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row>
    <row r="271" spans="1:112" ht="12.75" customHeight="1" x14ac:dyDescent="0.3">
      <c r="A271" s="20"/>
      <c r="B271" s="10"/>
      <c r="C271" s="20"/>
      <c r="D271" s="10"/>
      <c r="E271" s="10"/>
      <c r="F271" s="10"/>
      <c r="G271" s="10"/>
      <c r="H271" s="10"/>
      <c r="I271" s="10"/>
      <c r="J271" s="10"/>
      <c r="K271" s="10"/>
      <c r="L271" s="10"/>
      <c r="M271" s="10"/>
      <c r="N271" s="10"/>
      <c r="O271" s="10"/>
      <c r="P271" s="10"/>
      <c r="Q271" s="10"/>
      <c r="R271" s="20"/>
      <c r="S271" s="20"/>
      <c r="T271" s="27"/>
      <c r="U271" s="15"/>
      <c r="V271" s="33"/>
      <c r="AL271" s="15"/>
      <c r="AM271" s="15"/>
      <c r="AN271" s="15"/>
      <c r="AO271" s="15"/>
      <c r="AP271" s="15"/>
      <c r="AQ271" s="15"/>
      <c r="AR271" s="15"/>
      <c r="AS271" s="15"/>
      <c r="AT271" s="15"/>
      <c r="AU271" s="15"/>
      <c r="AV271" s="15"/>
      <c r="AW271" s="15"/>
      <c r="AX271" s="15"/>
      <c r="AY271" s="15"/>
      <c r="AZ271" s="15"/>
      <c r="BA271" s="15"/>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row>
    <row r="272" spans="1:112" ht="12.75" customHeight="1" x14ac:dyDescent="0.3">
      <c r="A272" s="488" t="s">
        <v>230</v>
      </c>
      <c r="B272" s="488"/>
      <c r="C272" s="488"/>
      <c r="D272" s="488"/>
      <c r="E272" s="488"/>
      <c r="F272" s="488"/>
      <c r="G272" s="488"/>
      <c r="H272" s="488"/>
      <c r="I272" s="488"/>
      <c r="J272" s="488"/>
      <c r="K272" s="488"/>
      <c r="L272" s="488"/>
      <c r="M272" s="488"/>
      <c r="N272" s="488"/>
      <c r="O272" s="488"/>
      <c r="P272" s="488"/>
      <c r="Q272" s="488"/>
      <c r="R272" s="488"/>
      <c r="S272" s="488"/>
      <c r="T272" s="488"/>
      <c r="U272" s="15"/>
      <c r="V272" s="33"/>
      <c r="W272" s="33"/>
      <c r="X272" s="33"/>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row>
    <row r="273" spans="1:112" ht="12.75" customHeight="1" x14ac:dyDescent="0.3">
      <c r="A273" s="488"/>
      <c r="B273" s="488"/>
      <c r="C273" s="488"/>
      <c r="D273" s="488"/>
      <c r="E273" s="488"/>
      <c r="F273" s="488"/>
      <c r="G273" s="488"/>
      <c r="H273" s="488"/>
      <c r="I273" s="488"/>
      <c r="J273" s="488"/>
      <c r="K273" s="488"/>
      <c r="L273" s="488"/>
      <c r="M273" s="488"/>
      <c r="N273" s="488"/>
      <c r="O273" s="488"/>
      <c r="P273" s="488"/>
      <c r="Q273" s="488"/>
      <c r="R273" s="488"/>
      <c r="S273" s="488"/>
      <c r="T273" s="488"/>
      <c r="U273" s="15"/>
      <c r="V273" s="33"/>
      <c r="W273" s="33"/>
      <c r="X273" s="33"/>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row>
    <row r="274" spans="1:112" ht="12.75" customHeight="1" x14ac:dyDescent="0.3">
      <c r="A274" s="165"/>
      <c r="B274" s="165"/>
      <c r="C274" s="165"/>
      <c r="D274" s="165"/>
      <c r="E274" s="165"/>
      <c r="F274" s="165"/>
      <c r="G274" s="165"/>
      <c r="H274" s="165"/>
      <c r="I274" s="165"/>
      <c r="J274" s="165"/>
      <c r="K274" s="165"/>
      <c r="L274" s="165"/>
      <c r="M274" s="165"/>
      <c r="N274" s="165"/>
      <c r="O274" s="165"/>
      <c r="P274" s="165"/>
      <c r="Q274" s="165"/>
      <c r="R274" s="165"/>
      <c r="S274" s="165"/>
      <c r="T274" s="165"/>
      <c r="U274" s="15"/>
      <c r="V274" s="33"/>
      <c r="W274" s="33"/>
      <c r="X274" s="33"/>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row>
    <row r="275" spans="1:112" ht="12.75" customHeight="1" x14ac:dyDescent="0.3">
      <c r="A275" s="20"/>
      <c r="B275" s="10"/>
      <c r="C275" s="20"/>
      <c r="D275" s="20"/>
      <c r="E275" s="20"/>
      <c r="F275" s="20"/>
      <c r="G275" s="10"/>
      <c r="H275" s="20"/>
      <c r="I275" s="20"/>
      <c r="J275" s="20"/>
      <c r="K275" s="20"/>
      <c r="L275" s="20"/>
      <c r="M275" s="20"/>
      <c r="N275" s="20"/>
      <c r="O275" s="20"/>
      <c r="P275" s="20"/>
      <c r="Q275" s="20"/>
      <c r="R275" s="20"/>
      <c r="S275" s="20"/>
      <c r="T275" s="27"/>
      <c r="U275" s="15"/>
      <c r="V275" s="33"/>
      <c r="W275" s="33"/>
      <c r="X275" s="33"/>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row>
    <row r="276" spans="1:112" ht="18.75" thickBot="1" x14ac:dyDescent="0.35">
      <c r="A276" s="34" t="s">
        <v>231</v>
      </c>
      <c r="B276" s="10"/>
      <c r="C276" s="20"/>
      <c r="D276" s="20"/>
      <c r="E276" s="20"/>
      <c r="F276" s="20"/>
      <c r="G276" s="10"/>
      <c r="H276" s="20"/>
      <c r="I276" s="20"/>
      <c r="J276" s="20"/>
      <c r="K276" s="20"/>
      <c r="L276" s="20"/>
      <c r="M276" s="20"/>
      <c r="N276" s="20"/>
      <c r="O276" s="20"/>
      <c r="P276" s="20"/>
      <c r="Q276" s="20"/>
      <c r="R276" s="20"/>
      <c r="S276" s="20"/>
      <c r="T276" s="27"/>
      <c r="U276" s="15"/>
      <c r="V276" s="33"/>
      <c r="W276" s="33"/>
      <c r="X276" s="33"/>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row>
    <row r="277" spans="1:112" ht="12.75" customHeight="1" thickBot="1" x14ac:dyDescent="0.35">
      <c r="A277" s="20"/>
      <c r="B277" s="10"/>
      <c r="C277" s="20"/>
      <c r="D277" s="20"/>
      <c r="E277" s="20"/>
      <c r="F277" s="20"/>
      <c r="G277" s="10"/>
      <c r="H277" s="20"/>
      <c r="I277" s="20"/>
      <c r="J277" s="20"/>
      <c r="K277" s="495" t="s">
        <v>275</v>
      </c>
      <c r="L277" s="496"/>
      <c r="M277" s="496"/>
      <c r="N277" s="496"/>
      <c r="O277" s="496"/>
      <c r="P277" s="496"/>
      <c r="Q277" s="496"/>
      <c r="R277" s="496"/>
      <c r="S277" s="497"/>
      <c r="T277" s="27"/>
      <c r="U277" s="15"/>
      <c r="V277" s="33"/>
      <c r="W277" s="33"/>
      <c r="X277" s="33"/>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row>
    <row r="278" spans="1:112" ht="12.75" customHeight="1" x14ac:dyDescent="0.3">
      <c r="A278" s="495" t="s">
        <v>274</v>
      </c>
      <c r="B278" s="496"/>
      <c r="C278" s="496"/>
      <c r="D278" s="496"/>
      <c r="E278" s="496"/>
      <c r="F278" s="496"/>
      <c r="G278" s="496"/>
      <c r="H278" s="496"/>
      <c r="I278" s="497"/>
      <c r="J278" s="20"/>
      <c r="K278" s="498"/>
      <c r="L278" s="499"/>
      <c r="M278" s="499"/>
      <c r="N278" s="499"/>
      <c r="O278" s="499"/>
      <c r="P278" s="499"/>
      <c r="Q278" s="499"/>
      <c r="R278" s="499"/>
      <c r="S278" s="500"/>
      <c r="T278" s="27"/>
      <c r="U278" s="15"/>
      <c r="V278" s="33"/>
      <c r="W278" s="33"/>
      <c r="X278" s="33"/>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row>
    <row r="279" spans="1:112" ht="12.75" customHeight="1" thickBot="1" x14ac:dyDescent="0.35">
      <c r="A279" s="498"/>
      <c r="B279" s="499"/>
      <c r="C279" s="499"/>
      <c r="D279" s="499"/>
      <c r="E279" s="499"/>
      <c r="F279" s="499"/>
      <c r="G279" s="499"/>
      <c r="H279" s="499"/>
      <c r="I279" s="500"/>
      <c r="J279" s="20"/>
      <c r="K279" s="501"/>
      <c r="L279" s="502"/>
      <c r="M279" s="502"/>
      <c r="N279" s="502"/>
      <c r="O279" s="502"/>
      <c r="P279" s="502"/>
      <c r="Q279" s="502"/>
      <c r="R279" s="502"/>
      <c r="S279" s="503"/>
      <c r="T279" s="27"/>
      <c r="U279" s="15"/>
      <c r="V279" s="33"/>
      <c r="W279" s="33"/>
      <c r="X279" s="33"/>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row>
    <row r="280" spans="1:112" ht="12.75" customHeight="1" thickBot="1" x14ac:dyDescent="0.35">
      <c r="A280" s="501"/>
      <c r="B280" s="502"/>
      <c r="C280" s="502"/>
      <c r="D280" s="502"/>
      <c r="E280" s="502"/>
      <c r="F280" s="502"/>
      <c r="G280" s="502"/>
      <c r="H280" s="502"/>
      <c r="I280" s="503"/>
      <c r="J280" s="20"/>
      <c r="K280" s="504" t="s">
        <v>232</v>
      </c>
      <c r="L280" s="505"/>
      <c r="M280" s="505"/>
      <c r="N280" s="508" t="s">
        <v>233</v>
      </c>
      <c r="O280" s="509"/>
      <c r="P280" s="508" t="s">
        <v>234</v>
      </c>
      <c r="Q280" s="514"/>
      <c r="R280" s="514"/>
      <c r="S280" s="515"/>
      <c r="T280" s="27"/>
      <c r="U280" s="15"/>
      <c r="V280" s="33"/>
      <c r="W280" s="33"/>
      <c r="X280" s="33"/>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row>
    <row r="281" spans="1:112" ht="12.75" customHeight="1" x14ac:dyDescent="0.3">
      <c r="A281" s="504" t="s">
        <v>232</v>
      </c>
      <c r="B281" s="505"/>
      <c r="C281" s="505"/>
      <c r="D281" s="505" t="s">
        <v>235</v>
      </c>
      <c r="E281" s="505"/>
      <c r="F281" s="505" t="s">
        <v>236</v>
      </c>
      <c r="G281" s="505"/>
      <c r="H281" s="505" t="s">
        <v>234</v>
      </c>
      <c r="I281" s="518"/>
      <c r="J281" s="20"/>
      <c r="K281" s="506"/>
      <c r="L281" s="507"/>
      <c r="M281" s="507"/>
      <c r="N281" s="510"/>
      <c r="O281" s="511"/>
      <c r="P281" s="512"/>
      <c r="Q281" s="516"/>
      <c r="R281" s="516"/>
      <c r="S281" s="517"/>
      <c r="T281" s="27"/>
      <c r="U281" s="15"/>
      <c r="V281" s="33"/>
      <c r="W281" s="33"/>
      <c r="X281" s="33"/>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row>
    <row r="282" spans="1:112" ht="12.75" customHeight="1" x14ac:dyDescent="0.3">
      <c r="A282" s="506"/>
      <c r="B282" s="507"/>
      <c r="C282" s="507"/>
      <c r="D282" s="507"/>
      <c r="E282" s="507"/>
      <c r="F282" s="507"/>
      <c r="G282" s="507"/>
      <c r="H282" s="507"/>
      <c r="I282" s="519"/>
      <c r="J282" s="20"/>
      <c r="K282" s="506"/>
      <c r="L282" s="507"/>
      <c r="M282" s="507"/>
      <c r="N282" s="510"/>
      <c r="O282" s="511"/>
      <c r="P282" s="507" t="s">
        <v>237</v>
      </c>
      <c r="Q282" s="507"/>
      <c r="R282" s="507" t="s">
        <v>238</v>
      </c>
      <c r="S282" s="519"/>
      <c r="T282" s="27"/>
      <c r="U282" s="15"/>
      <c r="V282" s="33"/>
      <c r="W282" s="33"/>
      <c r="X282" s="33"/>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row>
    <row r="283" spans="1:112" ht="12.75" customHeight="1" x14ac:dyDescent="0.3">
      <c r="A283" s="520">
        <v>3</v>
      </c>
      <c r="B283" s="521"/>
      <c r="C283" s="521"/>
      <c r="D283" s="521">
        <v>15</v>
      </c>
      <c r="E283" s="521"/>
      <c r="F283" s="541">
        <f>4.54*12</f>
        <v>54.480000000000004</v>
      </c>
      <c r="G283" s="542"/>
      <c r="H283" s="541">
        <v>15.03</v>
      </c>
      <c r="I283" s="543"/>
      <c r="J283" s="20"/>
      <c r="K283" s="506"/>
      <c r="L283" s="507"/>
      <c r="M283" s="507"/>
      <c r="N283" s="512"/>
      <c r="O283" s="513"/>
      <c r="P283" s="507"/>
      <c r="Q283" s="507"/>
      <c r="R283" s="507"/>
      <c r="S283" s="519"/>
      <c r="T283" s="27"/>
      <c r="U283" s="15"/>
      <c r="V283" s="33"/>
      <c r="W283" s="33"/>
      <c r="X283" s="33"/>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row>
    <row r="284" spans="1:112" ht="12.75" customHeight="1" x14ac:dyDescent="0.3">
      <c r="A284" s="520">
        <v>6</v>
      </c>
      <c r="B284" s="521"/>
      <c r="C284" s="521"/>
      <c r="D284" s="521">
        <v>30</v>
      </c>
      <c r="E284" s="521"/>
      <c r="F284" s="541">
        <f>7.37*12</f>
        <v>88.44</v>
      </c>
      <c r="G284" s="542"/>
      <c r="H284" s="541">
        <v>15.03</v>
      </c>
      <c r="I284" s="543"/>
      <c r="J284" s="20"/>
      <c r="K284" s="520">
        <v>6</v>
      </c>
      <c r="L284" s="521"/>
      <c r="M284" s="521"/>
      <c r="N284" s="541">
        <f>7.87*12</f>
        <v>94.44</v>
      </c>
      <c r="O284" s="542"/>
      <c r="P284" s="541">
        <v>16.36</v>
      </c>
      <c r="Q284" s="542"/>
      <c r="R284" s="541">
        <v>11.5</v>
      </c>
      <c r="S284" s="543"/>
      <c r="T284" s="27"/>
      <c r="U284" s="15"/>
      <c r="V284" s="33"/>
      <c r="W284" s="33"/>
      <c r="X284" s="33"/>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row>
    <row r="285" spans="1:112" ht="12.75" customHeight="1" x14ac:dyDescent="0.3">
      <c r="A285" s="520">
        <v>9</v>
      </c>
      <c r="B285" s="521"/>
      <c r="C285" s="521"/>
      <c r="D285" s="521">
        <v>45</v>
      </c>
      <c r="E285" s="521"/>
      <c r="F285" s="541">
        <f>9.77*12</f>
        <v>117.24</v>
      </c>
      <c r="G285" s="542"/>
      <c r="H285" s="541">
        <v>15.03</v>
      </c>
      <c r="I285" s="543"/>
      <c r="J285" s="20"/>
      <c r="K285" s="520">
        <v>9</v>
      </c>
      <c r="L285" s="521"/>
      <c r="M285" s="521"/>
      <c r="N285" s="541">
        <f>10.54*12</f>
        <v>126.47999999999999</v>
      </c>
      <c r="O285" s="542"/>
      <c r="P285" s="541">
        <v>16.36</v>
      </c>
      <c r="Q285" s="542"/>
      <c r="R285" s="541">
        <v>11.5</v>
      </c>
      <c r="S285" s="543"/>
      <c r="T285" s="27"/>
      <c r="U285" s="15"/>
      <c r="V285" s="33"/>
      <c r="W285" s="33"/>
      <c r="X285" s="33"/>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row>
    <row r="286" spans="1:112" ht="12.75" customHeight="1" x14ac:dyDescent="0.3">
      <c r="A286" s="520">
        <v>12</v>
      </c>
      <c r="B286" s="521"/>
      <c r="C286" s="521"/>
      <c r="D286" s="521">
        <v>60</v>
      </c>
      <c r="E286" s="521"/>
      <c r="F286" s="544">
        <f>15.01*12</f>
        <v>180.12</v>
      </c>
      <c r="G286" s="545"/>
      <c r="H286" s="541">
        <v>15.03</v>
      </c>
      <c r="I286" s="543"/>
      <c r="J286" s="20"/>
      <c r="K286" s="520">
        <v>12</v>
      </c>
      <c r="L286" s="521"/>
      <c r="M286" s="521"/>
      <c r="N286" s="541">
        <f>17.06*12</f>
        <v>204.71999999999997</v>
      </c>
      <c r="O286" s="542"/>
      <c r="P286" s="541">
        <v>16.36</v>
      </c>
      <c r="Q286" s="542"/>
      <c r="R286" s="541">
        <v>11.5</v>
      </c>
      <c r="S286" s="543"/>
      <c r="T286" s="27"/>
      <c r="U286" s="15"/>
      <c r="V286" s="33"/>
      <c r="W286" s="33"/>
      <c r="X286" s="33"/>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row>
    <row r="287" spans="1:112" ht="12.75" customHeight="1" thickBot="1" x14ac:dyDescent="0.35">
      <c r="A287" s="552">
        <v>15</v>
      </c>
      <c r="B287" s="553"/>
      <c r="C287" s="551"/>
      <c r="D287" s="550">
        <v>75</v>
      </c>
      <c r="E287" s="551"/>
      <c r="F287" s="550">
        <f>17.21*12</f>
        <v>206.52</v>
      </c>
      <c r="G287" s="551"/>
      <c r="H287" s="550">
        <v>15.03</v>
      </c>
      <c r="I287" s="554"/>
      <c r="J287" s="20"/>
      <c r="K287" s="520">
        <v>15</v>
      </c>
      <c r="L287" s="521"/>
      <c r="M287" s="521"/>
      <c r="N287" s="541">
        <f>19.77*12</f>
        <v>237.24</v>
      </c>
      <c r="O287" s="542"/>
      <c r="P287" s="541">
        <v>16.36</v>
      </c>
      <c r="Q287" s="542"/>
      <c r="R287" s="541">
        <v>11.5</v>
      </c>
      <c r="S287" s="543"/>
      <c r="T287" s="27"/>
      <c r="U287" s="15"/>
      <c r="V287" s="33"/>
      <c r="W287" s="33"/>
      <c r="X287" s="33"/>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row>
    <row r="288" spans="1:112" ht="12.75" customHeight="1" thickBot="1" x14ac:dyDescent="0.35">
      <c r="A288" s="571"/>
      <c r="B288" s="546"/>
      <c r="C288" s="546"/>
      <c r="D288" s="547"/>
      <c r="E288" s="547"/>
      <c r="F288" s="546"/>
      <c r="G288" s="546"/>
      <c r="H288" s="547"/>
      <c r="I288" s="547"/>
      <c r="J288" s="20"/>
      <c r="K288" s="548">
        <v>18</v>
      </c>
      <c r="L288" s="549"/>
      <c r="M288" s="549"/>
      <c r="N288" s="550">
        <f>22.24*12</f>
        <v>266.88</v>
      </c>
      <c r="O288" s="551"/>
      <c r="P288" s="541">
        <v>16.36</v>
      </c>
      <c r="Q288" s="542"/>
      <c r="R288" s="541">
        <v>11.5</v>
      </c>
      <c r="S288" s="543"/>
      <c r="T288" s="27"/>
      <c r="U288" s="15"/>
      <c r="V288" s="33"/>
      <c r="W288" s="33"/>
      <c r="X288" s="33"/>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row>
    <row r="289" spans="1:112" ht="12.75" customHeight="1" x14ac:dyDescent="0.3">
      <c r="A289" s="567"/>
      <c r="B289" s="567"/>
      <c r="C289" s="567"/>
      <c r="D289" s="567"/>
      <c r="E289" s="567"/>
      <c r="F289" s="567"/>
      <c r="G289" s="567"/>
      <c r="H289" s="567"/>
      <c r="I289" s="567"/>
      <c r="J289" s="20"/>
      <c r="K289" s="568"/>
      <c r="L289" s="569"/>
      <c r="M289" s="570"/>
      <c r="N289" s="547"/>
      <c r="O289" s="547"/>
      <c r="P289" s="547"/>
      <c r="Q289" s="547"/>
      <c r="R289" s="547"/>
      <c r="S289" s="547"/>
      <c r="T289" s="27"/>
      <c r="U289" s="15"/>
      <c r="V289" s="33"/>
      <c r="W289" s="33"/>
      <c r="X289" s="33"/>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row>
    <row r="290" spans="1:112" ht="12.75" customHeight="1" x14ac:dyDescent="0.3">
      <c r="A290" s="20"/>
      <c r="B290" s="20"/>
      <c r="C290" s="20"/>
      <c r="D290" s="20"/>
      <c r="E290" s="20"/>
      <c r="F290" s="20"/>
      <c r="G290" s="20"/>
      <c r="H290" s="20"/>
      <c r="I290" s="20"/>
      <c r="J290" s="20"/>
      <c r="K290" s="20"/>
      <c r="L290" s="20"/>
      <c r="M290" s="10"/>
      <c r="N290" s="10"/>
      <c r="O290" s="10"/>
      <c r="P290" s="10"/>
      <c r="Q290" s="20"/>
      <c r="R290" s="20"/>
      <c r="S290" s="20"/>
      <c r="T290" s="27"/>
      <c r="U290" s="15"/>
      <c r="V290" s="33"/>
      <c r="W290" s="33"/>
      <c r="X290" s="33"/>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row>
    <row r="291" spans="1:112" ht="12.75" customHeight="1" x14ac:dyDescent="0.3">
      <c r="A291" s="488" t="s">
        <v>259</v>
      </c>
      <c r="B291" s="488"/>
      <c r="C291" s="488"/>
      <c r="D291" s="488"/>
      <c r="E291" s="488"/>
      <c r="F291" s="488"/>
      <c r="G291" s="488"/>
      <c r="H291" s="488"/>
      <c r="I291" s="488"/>
      <c r="J291" s="488"/>
      <c r="K291" s="488"/>
      <c r="L291" s="488"/>
      <c r="M291" s="488"/>
      <c r="N291" s="488"/>
      <c r="O291" s="488"/>
      <c r="P291" s="488"/>
      <c r="Q291" s="488"/>
      <c r="R291" s="488"/>
      <c r="S291" s="488"/>
      <c r="T291" s="488"/>
      <c r="U291" s="15"/>
      <c r="V291" s="33"/>
      <c r="W291" s="33"/>
      <c r="X291" s="33"/>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row>
    <row r="292" spans="1:112" ht="12.75" customHeight="1" x14ac:dyDescent="0.3">
      <c r="A292" s="488"/>
      <c r="B292" s="488"/>
      <c r="C292" s="488"/>
      <c r="D292" s="488"/>
      <c r="E292" s="488"/>
      <c r="F292" s="488"/>
      <c r="G292" s="488"/>
      <c r="H292" s="488"/>
      <c r="I292" s="488"/>
      <c r="J292" s="488"/>
      <c r="K292" s="488"/>
      <c r="L292" s="488"/>
      <c r="M292" s="488"/>
      <c r="N292" s="488"/>
      <c r="O292" s="488"/>
      <c r="P292" s="488"/>
      <c r="Q292" s="488"/>
      <c r="R292" s="488"/>
      <c r="S292" s="488"/>
      <c r="T292" s="488"/>
      <c r="U292" s="15"/>
      <c r="V292" s="33"/>
      <c r="W292" s="33"/>
      <c r="X292" s="33"/>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row>
    <row r="293" spans="1:112" ht="12.75" customHeight="1" x14ac:dyDescent="0.3">
      <c r="A293" s="165"/>
      <c r="B293" s="165"/>
      <c r="C293" s="165"/>
      <c r="D293" s="165"/>
      <c r="E293" s="165"/>
      <c r="F293" s="165"/>
      <c r="G293" s="165"/>
      <c r="H293" s="165"/>
      <c r="I293" s="165"/>
      <c r="J293" s="165"/>
      <c r="K293" s="165"/>
      <c r="L293" s="165"/>
      <c r="M293" s="165"/>
      <c r="N293" s="165"/>
      <c r="O293" s="165"/>
      <c r="P293" s="165"/>
      <c r="Q293" s="165"/>
      <c r="R293" s="165"/>
      <c r="S293" s="165"/>
      <c r="T293" s="165"/>
      <c r="U293" s="15"/>
      <c r="V293" s="33"/>
      <c r="W293" s="33"/>
      <c r="X293" s="33"/>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row>
    <row r="294" spans="1:112" ht="12.75" customHeight="1" x14ac:dyDescent="0.3">
      <c r="A294" s="20"/>
      <c r="B294" s="20"/>
      <c r="C294" s="20"/>
      <c r="D294" s="20"/>
      <c r="E294" s="20"/>
      <c r="F294" s="20"/>
      <c r="G294" s="20"/>
      <c r="H294" s="20"/>
      <c r="I294" s="20"/>
      <c r="J294" s="20"/>
      <c r="K294" s="20"/>
      <c r="L294" s="20"/>
      <c r="M294" s="26"/>
      <c r="N294" s="20"/>
      <c r="O294" s="20"/>
      <c r="P294" s="20"/>
      <c r="Q294" s="20"/>
      <c r="R294" s="20"/>
      <c r="S294" s="20"/>
      <c r="T294" s="27"/>
      <c r="U294" s="15"/>
      <c r="V294" s="33"/>
      <c r="W294" s="33"/>
      <c r="X294" s="33"/>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row>
    <row r="295" spans="1:112" ht="12.75" customHeight="1" x14ac:dyDescent="0.3">
      <c r="A295" s="20"/>
      <c r="B295" s="20"/>
      <c r="C295" s="20"/>
      <c r="D295" s="20"/>
      <c r="E295" s="20"/>
      <c r="F295" s="20"/>
      <c r="G295" s="20"/>
      <c r="H295" s="20"/>
      <c r="I295" s="20"/>
      <c r="J295" s="20"/>
      <c r="K295" s="20"/>
      <c r="L295" s="20"/>
      <c r="M295" s="10"/>
      <c r="N295" s="20"/>
      <c r="O295" s="20"/>
      <c r="P295" s="20"/>
      <c r="Q295" s="20"/>
      <c r="R295" s="20"/>
      <c r="S295" s="20"/>
      <c r="T295" s="27"/>
      <c r="U295" s="15"/>
      <c r="V295" s="33"/>
      <c r="W295" s="33"/>
      <c r="X295" s="33"/>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row>
    <row r="296" spans="1:112" ht="12.75" customHeight="1" x14ac:dyDescent="0.3">
      <c r="A296" s="20"/>
      <c r="B296" s="20"/>
      <c r="C296" s="20"/>
      <c r="D296" s="20"/>
      <c r="E296" s="20"/>
      <c r="F296" s="20"/>
      <c r="G296" s="20"/>
      <c r="H296" s="20"/>
      <c r="I296" s="20"/>
      <c r="J296" s="20"/>
      <c r="K296" s="20"/>
      <c r="L296" s="20"/>
      <c r="M296" s="20"/>
      <c r="N296" s="20"/>
      <c r="O296" s="20"/>
      <c r="P296" s="20"/>
      <c r="Q296" s="20"/>
      <c r="R296" s="20"/>
      <c r="S296" s="20"/>
      <c r="T296" s="27"/>
      <c r="U296" s="15"/>
      <c r="V296" s="33"/>
      <c r="W296" s="33"/>
      <c r="X296" s="33"/>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row>
    <row r="297" spans="1:112" ht="12.75" customHeight="1" x14ac:dyDescent="0.3">
      <c r="A297" s="20"/>
      <c r="B297" s="20"/>
      <c r="C297" s="20"/>
      <c r="D297" s="20"/>
      <c r="E297" s="20"/>
      <c r="F297" s="20"/>
      <c r="G297" s="20"/>
      <c r="H297" s="20"/>
      <c r="I297" s="20"/>
      <c r="J297" s="20"/>
      <c r="K297" s="20"/>
      <c r="L297" s="20"/>
      <c r="M297" s="20"/>
      <c r="N297" s="20"/>
      <c r="O297" s="20"/>
      <c r="P297" s="20"/>
      <c r="Q297" s="20"/>
      <c r="R297" s="20"/>
      <c r="S297" s="20"/>
      <c r="T297" s="27"/>
      <c r="U297" s="15"/>
      <c r="V297" s="33"/>
      <c r="W297" s="33"/>
      <c r="X297" s="33"/>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row>
    <row r="298" spans="1:112" ht="12.75" customHeight="1" x14ac:dyDescent="0.3">
      <c r="A298" s="20"/>
      <c r="B298" s="20"/>
      <c r="C298" s="20"/>
      <c r="D298" s="20"/>
      <c r="E298" s="20"/>
      <c r="F298" s="20"/>
      <c r="G298" s="20"/>
      <c r="H298" s="20"/>
      <c r="I298" s="20"/>
      <c r="J298" s="20"/>
      <c r="K298" s="20"/>
      <c r="L298" s="20"/>
      <c r="M298" s="20"/>
      <c r="N298" s="20"/>
      <c r="O298" s="20"/>
      <c r="P298" s="20"/>
      <c r="Q298" s="20"/>
      <c r="R298" s="20"/>
      <c r="S298" s="20"/>
      <c r="T298" s="27"/>
      <c r="U298" s="15"/>
      <c r="V298" s="33"/>
      <c r="W298" s="33"/>
      <c r="X298" s="33"/>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row>
    <row r="299" spans="1:112" ht="12.75" customHeight="1" x14ac:dyDescent="0.3">
      <c r="A299" s="20"/>
      <c r="B299" s="20"/>
      <c r="C299" s="20"/>
      <c r="D299" s="20"/>
      <c r="E299" s="20"/>
      <c r="F299" s="20"/>
      <c r="G299" s="20"/>
      <c r="H299" s="20"/>
      <c r="I299" s="20"/>
      <c r="J299" s="20"/>
      <c r="K299" s="20"/>
      <c r="L299" s="20"/>
      <c r="M299" s="20"/>
      <c r="N299" s="20"/>
      <c r="O299" s="20"/>
      <c r="P299" s="20"/>
      <c r="Q299" s="20"/>
      <c r="R299" s="20"/>
      <c r="S299" s="20"/>
      <c r="T299" s="27"/>
      <c r="U299" s="15"/>
      <c r="V299" s="33"/>
      <c r="W299" s="33"/>
      <c r="X299" s="33"/>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row>
    <row r="300" spans="1:112" ht="12.75" customHeight="1" x14ac:dyDescent="0.3">
      <c r="A300" s="20"/>
      <c r="B300" s="20"/>
      <c r="C300" s="20"/>
      <c r="D300" s="20"/>
      <c r="E300" s="20"/>
      <c r="F300" s="20"/>
      <c r="G300" s="20"/>
      <c r="H300" s="20"/>
      <c r="I300" s="20"/>
      <c r="J300" s="20"/>
      <c r="K300" s="20"/>
      <c r="L300" s="20"/>
      <c r="M300" s="20"/>
      <c r="N300" s="20"/>
      <c r="O300" s="20"/>
      <c r="P300" s="20"/>
      <c r="Q300" s="20"/>
      <c r="R300" s="20"/>
      <c r="S300" s="20"/>
      <c r="T300" s="27"/>
      <c r="U300" s="15"/>
      <c r="V300" s="33"/>
      <c r="W300" s="33"/>
      <c r="X300" s="33"/>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row>
    <row r="301" spans="1:112" ht="12.75" customHeight="1" x14ac:dyDescent="0.3">
      <c r="A301" s="20"/>
      <c r="B301" s="20"/>
      <c r="C301" s="20"/>
      <c r="D301" s="20"/>
      <c r="E301" s="20"/>
      <c r="F301" s="20"/>
      <c r="G301" s="20"/>
      <c r="H301" s="20"/>
      <c r="I301" s="20"/>
      <c r="J301" s="20"/>
      <c r="K301" s="20"/>
      <c r="L301" s="20"/>
      <c r="M301" s="20"/>
      <c r="N301" s="20"/>
      <c r="O301" s="20"/>
      <c r="P301" s="20"/>
      <c r="Q301" s="20"/>
      <c r="R301" s="20"/>
      <c r="S301" s="20"/>
      <c r="T301" s="27"/>
      <c r="U301" s="15"/>
      <c r="V301" s="33"/>
      <c r="W301" s="33"/>
      <c r="X301" s="33"/>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row>
    <row r="302" spans="1:112" ht="12.75" customHeight="1" x14ac:dyDescent="0.3">
      <c r="A302" s="20"/>
      <c r="B302" s="20"/>
      <c r="C302" s="20"/>
      <c r="D302" s="20"/>
      <c r="E302" s="20"/>
      <c r="F302" s="20"/>
      <c r="G302" s="20"/>
      <c r="H302" s="20"/>
      <c r="I302" s="20"/>
      <c r="J302" s="20"/>
      <c r="K302" s="20"/>
      <c r="L302" s="20"/>
      <c r="M302" s="20"/>
      <c r="N302" s="20"/>
      <c r="O302" s="20"/>
      <c r="P302" s="20"/>
      <c r="Q302" s="20"/>
      <c r="R302" s="20"/>
      <c r="S302" s="20"/>
      <c r="T302" s="27"/>
      <c r="U302" s="15"/>
      <c r="V302" s="33"/>
      <c r="W302" s="33"/>
      <c r="X302" s="33"/>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row>
    <row r="303" spans="1:112" ht="12.75" customHeight="1" x14ac:dyDescent="0.3">
      <c r="A303" s="20"/>
      <c r="B303" s="20"/>
      <c r="C303" s="20"/>
      <c r="D303" s="20"/>
      <c r="E303" s="20"/>
      <c r="F303" s="20"/>
      <c r="G303" s="20"/>
      <c r="H303" s="20"/>
      <c r="I303" s="20"/>
      <c r="J303" s="20"/>
      <c r="K303" s="20"/>
      <c r="L303" s="20"/>
      <c r="M303" s="20"/>
      <c r="N303" s="20"/>
      <c r="O303" s="20"/>
      <c r="P303" s="20"/>
      <c r="Q303" s="20"/>
      <c r="R303" s="20"/>
      <c r="S303" s="20"/>
      <c r="T303" s="27"/>
      <c r="U303" s="15"/>
      <c r="V303" s="33"/>
      <c r="W303" s="33"/>
      <c r="X303" s="33"/>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row>
    <row r="304" spans="1:112" ht="12.75" customHeight="1" x14ac:dyDescent="0.3">
      <c r="A304" s="20"/>
      <c r="B304" s="20"/>
      <c r="C304" s="20"/>
      <c r="D304" s="20"/>
      <c r="E304" s="20"/>
      <c r="F304" s="20"/>
      <c r="G304" s="563">
        <f>Relevé!$K$117-Relevé!$K$116</f>
        <v>-55</v>
      </c>
      <c r="H304" s="564" t="s">
        <v>239</v>
      </c>
      <c r="I304" s="564"/>
      <c r="J304" s="565">
        <f>($H$285/100)*Relevé!$K$121</f>
        <v>0</v>
      </c>
      <c r="K304" s="565"/>
      <c r="L304" s="566" t="s">
        <v>228</v>
      </c>
      <c r="M304" s="566"/>
      <c r="N304" s="566"/>
      <c r="O304" s="164"/>
      <c r="P304" s="10"/>
      <c r="Q304" s="20"/>
      <c r="R304" s="20"/>
      <c r="S304" s="20"/>
      <c r="T304" s="27"/>
      <c r="U304" s="15"/>
      <c r="V304" s="33"/>
      <c r="W304" s="33"/>
      <c r="X304" s="33"/>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row>
    <row r="305" spans="1:112" ht="12.75" customHeight="1" x14ac:dyDescent="0.3">
      <c r="A305" s="20"/>
      <c r="B305" s="20"/>
      <c r="C305" s="20"/>
      <c r="D305" s="20"/>
      <c r="E305" s="20"/>
      <c r="F305" s="20"/>
      <c r="G305" s="563"/>
      <c r="H305" s="564"/>
      <c r="I305" s="564"/>
      <c r="J305" s="565"/>
      <c r="K305" s="565"/>
      <c r="L305" s="566"/>
      <c r="M305" s="566"/>
      <c r="N305" s="566"/>
      <c r="O305" s="164"/>
      <c r="P305" s="10"/>
      <c r="Q305" s="10"/>
      <c r="R305" s="10"/>
      <c r="S305" s="20"/>
      <c r="T305" s="27"/>
      <c r="U305" s="15"/>
      <c r="V305" s="33"/>
      <c r="W305" s="33"/>
      <c r="X305" s="33"/>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row>
    <row r="306" spans="1:112" ht="12.75" customHeight="1" x14ac:dyDescent="0.3">
      <c r="A306" s="20"/>
      <c r="B306" s="20"/>
      <c r="C306" s="20"/>
      <c r="D306" s="20"/>
      <c r="E306" s="20"/>
      <c r="F306" s="20"/>
      <c r="G306" s="20"/>
      <c r="H306" s="20"/>
      <c r="I306" s="20"/>
      <c r="J306" s="20"/>
      <c r="K306" s="20"/>
      <c r="L306" s="20"/>
      <c r="M306" s="20"/>
      <c r="N306" s="20"/>
      <c r="O306" s="10"/>
      <c r="P306" s="10"/>
      <c r="Q306" s="10"/>
      <c r="R306" s="10"/>
      <c r="S306" s="20"/>
      <c r="T306" s="27"/>
      <c r="U306" s="15"/>
      <c r="V306" s="33"/>
      <c r="W306" s="33"/>
      <c r="X306" s="33"/>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row>
    <row r="307" spans="1:112" ht="12.75" customHeight="1" x14ac:dyDescent="0.3">
      <c r="A307" s="488" t="s">
        <v>260</v>
      </c>
      <c r="B307" s="488"/>
      <c r="C307" s="488"/>
      <c r="D307" s="488"/>
      <c r="E307" s="488"/>
      <c r="F307" s="488"/>
      <c r="G307" s="488"/>
      <c r="H307" s="488"/>
      <c r="I307" s="488"/>
      <c r="J307" s="488"/>
      <c r="K307" s="488"/>
      <c r="L307" s="488"/>
      <c r="M307" s="488"/>
      <c r="N307" s="488"/>
      <c r="O307" s="488"/>
      <c r="P307" s="488"/>
      <c r="Q307" s="488"/>
      <c r="R307" s="488"/>
      <c r="S307" s="488"/>
      <c r="T307" s="488"/>
      <c r="U307" s="15"/>
      <c r="V307" s="33"/>
      <c r="W307" s="33"/>
      <c r="X307" s="33"/>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row>
    <row r="308" spans="1:112" ht="12.75" customHeight="1" x14ac:dyDescent="0.3">
      <c r="A308" s="488"/>
      <c r="B308" s="488"/>
      <c r="C308" s="488"/>
      <c r="D308" s="488"/>
      <c r="E308" s="488"/>
      <c r="F308" s="488"/>
      <c r="G308" s="488"/>
      <c r="H308" s="488"/>
      <c r="I308" s="488"/>
      <c r="J308" s="488"/>
      <c r="K308" s="488"/>
      <c r="L308" s="488"/>
      <c r="M308" s="488"/>
      <c r="N308" s="488"/>
      <c r="O308" s="488"/>
      <c r="P308" s="488"/>
      <c r="Q308" s="488"/>
      <c r="R308" s="488"/>
      <c r="S308" s="488"/>
      <c r="T308" s="488"/>
      <c r="U308" s="15"/>
      <c r="V308" s="33"/>
      <c r="W308" s="33"/>
      <c r="X308" s="33"/>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row>
    <row r="309" spans="1:112" ht="12.75" customHeight="1" x14ac:dyDescent="0.3">
      <c r="A309" s="20"/>
      <c r="B309" s="20"/>
      <c r="C309" s="20"/>
      <c r="D309" s="20"/>
      <c r="E309" s="20"/>
      <c r="F309" s="20"/>
      <c r="G309" s="20"/>
      <c r="H309" s="20"/>
      <c r="I309" s="20"/>
      <c r="J309" s="20"/>
      <c r="K309" s="20"/>
      <c r="L309" s="20"/>
      <c r="M309" s="20"/>
      <c r="N309" s="20"/>
      <c r="O309" s="20"/>
      <c r="P309" s="20"/>
      <c r="Q309" s="20"/>
      <c r="R309" s="20"/>
      <c r="S309" s="20"/>
      <c r="T309" s="27"/>
      <c r="U309" s="15"/>
      <c r="V309" s="33"/>
      <c r="W309" s="33"/>
      <c r="X309" s="33"/>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row>
    <row r="310" spans="1:112" ht="12.75" customHeight="1" x14ac:dyDescent="0.3">
      <c r="A310" s="20"/>
      <c r="B310" s="20"/>
      <c r="C310" s="20"/>
      <c r="D310" s="20"/>
      <c r="E310" s="20"/>
      <c r="F310" s="20"/>
      <c r="G310" s="20"/>
      <c r="H310" s="20"/>
      <c r="I310" s="20"/>
      <c r="J310" s="20"/>
      <c r="K310" s="20"/>
      <c r="L310" s="20"/>
      <c r="M310" s="20"/>
      <c r="N310" s="20"/>
      <c r="O310" s="20"/>
      <c r="P310" s="20"/>
      <c r="Q310" s="20"/>
      <c r="R310" s="20"/>
      <c r="S310" s="20"/>
      <c r="T310" s="27"/>
      <c r="U310" s="15"/>
      <c r="V310" s="33"/>
      <c r="W310" s="33"/>
      <c r="X310" s="33"/>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row>
    <row r="311" spans="1:112" ht="12.75" customHeight="1" x14ac:dyDescent="0.3">
      <c r="A311" s="20"/>
      <c r="B311" s="20"/>
      <c r="C311" s="20"/>
      <c r="D311" s="20"/>
      <c r="E311" s="20"/>
      <c r="F311" s="20"/>
      <c r="G311" s="20"/>
      <c r="H311" s="20"/>
      <c r="I311" s="20"/>
      <c r="J311" s="20"/>
      <c r="K311" s="20"/>
      <c r="L311" s="20"/>
      <c r="M311" s="20"/>
      <c r="N311" s="20"/>
      <c r="O311" s="20"/>
      <c r="P311" s="20"/>
      <c r="Q311" s="20"/>
      <c r="R311" s="20"/>
      <c r="S311" s="20"/>
      <c r="T311" s="27"/>
      <c r="U311" s="15"/>
      <c r="V311" s="33"/>
      <c r="W311" s="33"/>
      <c r="X311" s="33"/>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row>
    <row r="312" spans="1:112" ht="12.75" customHeight="1" x14ac:dyDescent="0.3">
      <c r="A312" s="20"/>
      <c r="B312" s="20"/>
      <c r="C312" s="20"/>
      <c r="D312" s="20"/>
      <c r="E312" s="20"/>
      <c r="F312" s="20"/>
      <c r="G312" s="20"/>
      <c r="H312" s="20"/>
      <c r="I312" s="20"/>
      <c r="J312" s="20"/>
      <c r="K312" s="20"/>
      <c r="L312" s="20"/>
      <c r="M312" s="20"/>
      <c r="N312" s="20"/>
      <c r="O312" s="20"/>
      <c r="P312" s="20"/>
      <c r="Q312" s="20"/>
      <c r="R312" s="20"/>
      <c r="S312" s="20"/>
      <c r="T312" s="27"/>
      <c r="U312" s="15"/>
      <c r="V312" s="33"/>
      <c r="W312" s="33"/>
      <c r="X312" s="33"/>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row>
    <row r="313" spans="1:112" ht="12.75" customHeight="1" x14ac:dyDescent="0.3">
      <c r="A313" s="20"/>
      <c r="B313" s="20"/>
      <c r="C313" s="20"/>
      <c r="D313" s="20"/>
      <c r="E313" s="20"/>
      <c r="F313" s="20"/>
      <c r="G313" s="20"/>
      <c r="H313" s="20"/>
      <c r="I313" s="20"/>
      <c r="J313" s="20"/>
      <c r="K313" s="20"/>
      <c r="L313" s="20"/>
      <c r="M313" s="20"/>
      <c r="N313" s="20"/>
      <c r="O313" s="20"/>
      <c r="P313" s="20"/>
      <c r="Q313" s="20"/>
      <c r="R313" s="20"/>
      <c r="S313" s="20"/>
      <c r="T313" s="27"/>
      <c r="U313" s="15"/>
      <c r="V313" s="33"/>
      <c r="W313" s="33"/>
      <c r="X313" s="33"/>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row>
    <row r="314" spans="1:112" ht="12.75" customHeight="1" x14ac:dyDescent="0.3">
      <c r="A314" s="20"/>
      <c r="B314" s="20"/>
      <c r="C314" s="20"/>
      <c r="D314" s="20"/>
      <c r="E314" s="20"/>
      <c r="F314" s="20"/>
      <c r="G314" s="20"/>
      <c r="H314" s="20"/>
      <c r="I314" s="20"/>
      <c r="J314" s="20"/>
      <c r="K314" s="20"/>
      <c r="L314" s="20"/>
      <c r="M314" s="20"/>
      <c r="N314" s="20"/>
      <c r="O314" s="20"/>
      <c r="P314" s="20"/>
      <c r="Q314" s="20"/>
      <c r="R314" s="20"/>
      <c r="S314" s="20"/>
      <c r="T314" s="27"/>
      <c r="U314" s="15"/>
      <c r="V314" s="33"/>
      <c r="W314" s="33"/>
      <c r="X314" s="33"/>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row>
    <row r="315" spans="1:112" ht="12.75" customHeight="1" x14ac:dyDescent="0.3">
      <c r="A315" s="20"/>
      <c r="B315" s="20"/>
      <c r="C315" s="20"/>
      <c r="D315" s="20"/>
      <c r="E315" s="20"/>
      <c r="F315" s="20"/>
      <c r="G315" s="20"/>
      <c r="H315" s="20"/>
      <c r="I315" s="20"/>
      <c r="J315" s="20"/>
      <c r="K315" s="20"/>
      <c r="L315" s="20"/>
      <c r="M315" s="20"/>
      <c r="N315" s="20"/>
      <c r="O315" s="20"/>
      <c r="P315" s="20"/>
      <c r="Q315" s="20"/>
      <c r="R315" s="20"/>
      <c r="S315" s="20"/>
      <c r="T315" s="27"/>
      <c r="U315" s="15"/>
      <c r="V315" s="33"/>
      <c r="W315" s="33"/>
      <c r="X315" s="33"/>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row>
    <row r="316" spans="1:112" ht="12.75" customHeight="1" x14ac:dyDescent="0.3">
      <c r="A316" s="20"/>
      <c r="B316" s="20"/>
      <c r="C316" s="20"/>
      <c r="D316" s="20"/>
      <c r="E316" s="20"/>
      <c r="F316" s="20"/>
      <c r="G316" s="20"/>
      <c r="H316" s="20"/>
      <c r="I316" s="20"/>
      <c r="J316" s="20"/>
      <c r="K316" s="20"/>
      <c r="L316" s="20"/>
      <c r="M316" s="20"/>
      <c r="N316" s="20"/>
      <c r="O316" s="20"/>
      <c r="P316" s="20"/>
      <c r="Q316" s="20"/>
      <c r="R316" s="20"/>
      <c r="S316" s="20"/>
      <c r="T316" s="27"/>
      <c r="U316" s="15"/>
      <c r="V316" s="33"/>
      <c r="W316" s="33"/>
      <c r="X316" s="33"/>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row>
    <row r="317" spans="1:112" ht="12.75" customHeight="1" x14ac:dyDescent="0.3">
      <c r="A317" s="20"/>
      <c r="B317" s="20"/>
      <c r="C317" s="20"/>
      <c r="D317" s="20"/>
      <c r="E317" s="20"/>
      <c r="F317" s="20"/>
      <c r="G317" s="20"/>
      <c r="H317" s="20"/>
      <c r="I317" s="20"/>
      <c r="J317" s="20"/>
      <c r="K317" s="20"/>
      <c r="L317" s="20"/>
      <c r="M317" s="20"/>
      <c r="N317" s="20"/>
      <c r="O317" s="20"/>
      <c r="P317" s="20"/>
      <c r="Q317" s="20"/>
      <c r="R317" s="20"/>
      <c r="S317" s="20"/>
      <c r="T317" s="27"/>
      <c r="U317" s="15"/>
      <c r="V317" s="33"/>
      <c r="W317" s="33"/>
      <c r="X317" s="33"/>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row>
    <row r="318" spans="1:112" ht="12.75" customHeight="1" x14ac:dyDescent="0.3">
      <c r="A318" s="20"/>
      <c r="B318" s="20"/>
      <c r="C318" s="20"/>
      <c r="D318" s="20"/>
      <c r="E318" s="20"/>
      <c r="F318" s="20"/>
      <c r="G318" s="20"/>
      <c r="H318" s="20"/>
      <c r="I318" s="20"/>
      <c r="J318" s="20"/>
      <c r="K318" s="20"/>
      <c r="L318" s="20"/>
      <c r="M318" s="20"/>
      <c r="N318" s="20"/>
      <c r="O318" s="20"/>
      <c r="P318" s="20"/>
      <c r="Q318" s="20"/>
      <c r="R318" s="20"/>
      <c r="S318" s="20"/>
      <c r="T318" s="27"/>
      <c r="U318" s="15"/>
      <c r="V318" s="33"/>
      <c r="W318" s="33"/>
      <c r="X318" s="33"/>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row>
    <row r="319" spans="1:112" ht="12.75" customHeight="1" x14ac:dyDescent="0.3">
      <c r="A319" s="20"/>
      <c r="B319" s="20"/>
      <c r="C319" s="20"/>
      <c r="D319" s="20"/>
      <c r="E319" s="20"/>
      <c r="F319" s="20"/>
      <c r="G319" s="20"/>
      <c r="H319" s="20"/>
      <c r="I319" s="20"/>
      <c r="J319" s="20"/>
      <c r="K319" s="20"/>
      <c r="L319" s="20"/>
      <c r="M319" s="20"/>
      <c r="N319" s="20"/>
      <c r="O319" s="20"/>
      <c r="P319" s="20"/>
      <c r="Q319" s="20"/>
      <c r="R319" s="20"/>
      <c r="S319" s="20"/>
      <c r="T319" s="27"/>
      <c r="U319" s="15"/>
      <c r="V319" s="33"/>
      <c r="W319" s="33"/>
      <c r="X319" s="33"/>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row>
    <row r="320" spans="1:112" ht="12.75" customHeight="1" x14ac:dyDescent="0.3">
      <c r="A320" s="20"/>
      <c r="B320" s="20"/>
      <c r="C320" s="20"/>
      <c r="D320" s="20"/>
      <c r="E320" s="20"/>
      <c r="F320" s="20"/>
      <c r="G320" s="20"/>
      <c r="H320" s="20"/>
      <c r="I320" s="20"/>
      <c r="J320" s="20"/>
      <c r="K320" s="20"/>
      <c r="L320" s="20"/>
      <c r="M320" s="20"/>
      <c r="N320" s="20"/>
      <c r="O320" s="20"/>
      <c r="P320" s="20"/>
      <c r="Q320" s="20"/>
      <c r="R320" s="20"/>
      <c r="S320" s="20"/>
      <c r="T320" s="27"/>
      <c r="U320" s="15"/>
      <c r="V320" s="33"/>
      <c r="W320" s="33"/>
      <c r="X320" s="33"/>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row>
    <row r="321" spans="1:86" ht="12.75" customHeight="1" x14ac:dyDescent="0.3">
      <c r="A321" s="20"/>
      <c r="B321" s="20"/>
      <c r="C321" s="20"/>
      <c r="D321" s="20"/>
      <c r="E321" s="20"/>
      <c r="F321" s="20"/>
      <c r="G321" s="20"/>
      <c r="H321" s="20"/>
      <c r="I321" s="20"/>
      <c r="J321" s="20"/>
      <c r="K321" s="20"/>
      <c r="L321" s="20"/>
      <c r="M321" s="20"/>
      <c r="N321" s="20"/>
      <c r="O321" s="20"/>
      <c r="P321" s="20"/>
      <c r="Q321" s="20"/>
      <c r="R321" s="20"/>
      <c r="S321" s="20"/>
      <c r="T321" s="27"/>
      <c r="U321" s="15"/>
      <c r="V321" s="33"/>
      <c r="W321" s="33"/>
      <c r="X321" s="33"/>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row>
    <row r="322" spans="1:86" ht="12.75" customHeight="1" x14ac:dyDescent="0.3">
      <c r="A322" s="20"/>
      <c r="B322" s="20"/>
      <c r="C322" s="20"/>
      <c r="D322" s="20"/>
      <c r="E322" s="20"/>
      <c r="F322" s="20"/>
      <c r="G322" s="20"/>
      <c r="H322" s="20"/>
      <c r="I322" s="20"/>
      <c r="J322" s="20"/>
      <c r="K322" s="20"/>
      <c r="L322" s="20"/>
      <c r="M322" s="20"/>
      <c r="N322" s="20"/>
      <c r="O322" s="20"/>
      <c r="P322" s="20"/>
      <c r="Q322" s="20"/>
      <c r="R322" s="20"/>
      <c r="S322" s="20"/>
      <c r="T322" s="27"/>
      <c r="U322" s="15"/>
      <c r="V322" s="33"/>
      <c r="W322" s="33"/>
      <c r="X322" s="33"/>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row>
    <row r="323" spans="1:86" ht="12.75" customHeight="1" x14ac:dyDescent="0.3">
      <c r="A323" s="20"/>
      <c r="B323" s="20"/>
      <c r="C323" s="20"/>
      <c r="D323" s="20"/>
      <c r="E323" s="20"/>
      <c r="F323" s="20"/>
      <c r="G323" s="20"/>
      <c r="H323" s="20"/>
      <c r="I323" s="20"/>
      <c r="J323" s="20"/>
      <c r="K323" s="20"/>
      <c r="L323" s="20"/>
      <c r="M323" s="20"/>
      <c r="N323" s="20"/>
      <c r="O323" s="20"/>
      <c r="P323" s="20"/>
      <c r="Q323" s="20"/>
      <c r="R323" s="20"/>
      <c r="S323" s="20"/>
      <c r="T323" s="27"/>
      <c r="U323" s="15"/>
      <c r="V323" s="33"/>
      <c r="W323" s="33"/>
      <c r="X323" s="33"/>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row>
    <row r="324" spans="1:86" ht="12.75" customHeight="1" x14ac:dyDescent="0.3">
      <c r="A324" s="20"/>
      <c r="B324" s="20"/>
      <c r="C324" s="20"/>
      <c r="D324" s="20"/>
      <c r="E324" s="20"/>
      <c r="F324" s="20"/>
      <c r="G324" s="20"/>
      <c r="H324" s="20"/>
      <c r="I324" s="20"/>
      <c r="J324" s="20"/>
      <c r="K324" s="20"/>
      <c r="L324" s="20"/>
      <c r="M324" s="20"/>
      <c r="N324" s="20"/>
      <c r="O324" s="20"/>
      <c r="P324" s="20"/>
      <c r="Q324" s="20"/>
      <c r="R324" s="20"/>
      <c r="S324" s="20"/>
      <c r="T324" s="27"/>
      <c r="U324" s="15"/>
      <c r="V324" s="33"/>
      <c r="W324" s="33"/>
      <c r="X324" s="33"/>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row>
    <row r="325" spans="1:86" ht="12.75" customHeight="1" x14ac:dyDescent="0.3">
      <c r="A325" s="20"/>
      <c r="B325" s="20"/>
      <c r="C325" s="20"/>
      <c r="D325" s="20"/>
      <c r="E325" s="20"/>
      <c r="F325" s="20"/>
      <c r="G325" s="20"/>
      <c r="H325" s="20"/>
      <c r="I325" s="20"/>
      <c r="J325" s="20"/>
      <c r="K325" s="20"/>
      <c r="L325" s="20"/>
      <c r="M325" s="20"/>
      <c r="N325" s="20"/>
      <c r="O325" s="20"/>
      <c r="P325" s="20"/>
      <c r="Q325" s="20"/>
      <c r="R325" s="20"/>
      <c r="S325" s="20"/>
      <c r="T325" s="27"/>
      <c r="U325" s="15"/>
      <c r="V325" s="33"/>
      <c r="W325" s="33"/>
      <c r="X325" s="33"/>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row>
    <row r="326" spans="1:86" ht="12.75" customHeight="1" x14ac:dyDescent="0.3">
      <c r="A326" s="20"/>
      <c r="B326" s="20"/>
      <c r="C326" s="20"/>
      <c r="D326" s="20"/>
      <c r="E326" s="20"/>
      <c r="F326" s="20"/>
      <c r="G326" s="20"/>
      <c r="H326" s="10"/>
      <c r="I326" s="10"/>
      <c r="J326" s="10"/>
      <c r="K326" s="10"/>
      <c r="L326" s="10"/>
      <c r="M326" s="10"/>
      <c r="N326" s="10"/>
      <c r="O326" s="20"/>
      <c r="P326" s="20"/>
      <c r="Q326" s="20"/>
      <c r="R326" s="20"/>
      <c r="S326" s="20"/>
      <c r="T326" s="27"/>
      <c r="U326" s="15"/>
      <c r="V326" s="33"/>
      <c r="W326" s="33"/>
      <c r="X326" s="33"/>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row>
    <row r="327" spans="1:86" ht="12.75" customHeight="1" x14ac:dyDescent="0.3">
      <c r="A327" s="20"/>
      <c r="B327" s="20"/>
      <c r="C327" s="20"/>
      <c r="D327" s="20"/>
      <c r="E327" s="20"/>
      <c r="F327" s="20"/>
      <c r="G327" s="20"/>
      <c r="H327" s="20"/>
      <c r="I327" s="20"/>
      <c r="J327" s="20"/>
      <c r="K327" s="20"/>
      <c r="L327" s="20"/>
      <c r="M327" s="20"/>
      <c r="N327" s="20"/>
      <c r="O327" s="20"/>
      <c r="P327" s="20"/>
      <c r="Q327" s="20"/>
      <c r="R327" s="20"/>
      <c r="S327" s="20"/>
      <c r="T327" s="27"/>
      <c r="U327" s="15"/>
      <c r="V327" s="33"/>
      <c r="W327" s="33"/>
      <c r="X327" s="33"/>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row>
    <row r="328" spans="1:86" ht="12.75" customHeight="1" x14ac:dyDescent="0.3">
      <c r="A328" s="10"/>
      <c r="B328" s="20"/>
      <c r="C328" s="20"/>
      <c r="D328" s="20"/>
      <c r="E328" s="20"/>
      <c r="F328" s="20"/>
      <c r="G328" s="20"/>
      <c r="H328" s="20"/>
      <c r="I328" s="20"/>
      <c r="J328" s="20"/>
      <c r="K328" s="20"/>
      <c r="L328" s="20"/>
      <c r="M328" s="20"/>
      <c r="N328" s="20"/>
      <c r="O328" s="20"/>
      <c r="P328" s="20"/>
      <c r="Q328" s="20"/>
      <c r="R328" s="20"/>
      <c r="S328" s="20"/>
      <c r="T328" s="27"/>
      <c r="U328" s="15"/>
      <c r="V328" s="33"/>
      <c r="W328" s="33"/>
      <c r="X328" s="33"/>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row>
    <row r="329" spans="1:86" ht="12.75" customHeight="1" x14ac:dyDescent="0.3">
      <c r="A329" s="20"/>
      <c r="B329" s="20"/>
      <c r="C329" s="20"/>
      <c r="D329" s="20"/>
      <c r="E329" s="20"/>
      <c r="F329" s="20"/>
      <c r="G329" s="20"/>
      <c r="H329" s="20"/>
      <c r="I329" s="20"/>
      <c r="J329" s="20"/>
      <c r="K329" s="20"/>
      <c r="L329" s="20"/>
      <c r="M329" s="20"/>
      <c r="N329" s="20"/>
      <c r="O329" s="20"/>
      <c r="P329" s="20"/>
      <c r="Q329" s="20"/>
      <c r="R329" s="20"/>
      <c r="S329" s="20"/>
      <c r="T329" s="27"/>
      <c r="U329" s="15"/>
      <c r="V329" s="33"/>
      <c r="W329" s="33"/>
      <c r="X329" s="33"/>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row>
    <row r="330" spans="1:86" ht="12.75" customHeight="1" x14ac:dyDescent="0.3">
      <c r="A330" s="20"/>
      <c r="B330" s="20"/>
      <c r="C330" s="20"/>
      <c r="D330" s="20"/>
      <c r="E330" s="20"/>
      <c r="F330" s="20"/>
      <c r="G330" s="20"/>
      <c r="H330" s="20"/>
      <c r="I330" s="20"/>
      <c r="J330" s="20"/>
      <c r="K330" s="20"/>
      <c r="L330" s="20"/>
      <c r="M330" s="20"/>
      <c r="N330" s="20"/>
      <c r="O330" s="20"/>
      <c r="P330" s="20"/>
      <c r="Q330" s="20"/>
      <c r="R330" s="20"/>
      <c r="S330" s="20"/>
      <c r="T330" s="27"/>
      <c r="U330" s="15"/>
      <c r="V330" s="33"/>
      <c r="W330" s="33"/>
      <c r="X330" s="33"/>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row>
    <row r="331" spans="1:86" ht="12.75" customHeight="1" x14ac:dyDescent="0.3">
      <c r="A331" s="20"/>
      <c r="B331" s="20"/>
      <c r="C331" s="20"/>
      <c r="D331" s="20"/>
      <c r="E331" s="20"/>
      <c r="F331" s="20"/>
      <c r="G331" s="20"/>
      <c r="H331" s="20"/>
      <c r="I331" s="20"/>
      <c r="J331" s="20"/>
      <c r="K331" s="20"/>
      <c r="L331" s="20"/>
      <c r="M331" s="20"/>
      <c r="N331" s="20"/>
      <c r="O331" s="20"/>
      <c r="P331" s="20"/>
      <c r="Q331" s="20"/>
      <c r="R331" s="20"/>
      <c r="S331" s="20"/>
      <c r="T331" s="27"/>
      <c r="U331" s="15"/>
      <c r="V331" s="33"/>
      <c r="W331" s="33"/>
      <c r="X331" s="33"/>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row>
    <row r="332" spans="1:86" ht="12.75" customHeight="1" x14ac:dyDescent="0.3">
      <c r="A332" s="20"/>
      <c r="B332" s="20"/>
      <c r="C332" s="20"/>
      <c r="D332" s="20"/>
      <c r="E332" s="20"/>
      <c r="F332" s="20"/>
      <c r="G332" s="20"/>
      <c r="H332" s="20"/>
      <c r="I332" s="20"/>
      <c r="J332" s="20"/>
      <c r="K332" s="20"/>
      <c r="L332" s="20"/>
      <c r="M332" s="20"/>
      <c r="N332" s="20"/>
      <c r="O332" s="10"/>
      <c r="P332" s="10"/>
      <c r="Q332" s="10"/>
      <c r="R332" s="10"/>
      <c r="S332" s="10"/>
      <c r="T332" s="27"/>
      <c r="U332" s="15"/>
      <c r="V332" s="33"/>
      <c r="W332" s="33"/>
      <c r="X332" s="33"/>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row>
    <row r="333" spans="1:86" ht="12.75" customHeight="1" x14ac:dyDescent="0.3">
      <c r="A333" s="20"/>
      <c r="B333" s="20"/>
      <c r="C333" s="20"/>
      <c r="D333" s="20"/>
      <c r="E333" s="20"/>
      <c r="F333" s="20"/>
      <c r="G333" s="20"/>
      <c r="H333" s="20"/>
      <c r="I333" s="20"/>
      <c r="J333" s="20"/>
      <c r="K333" s="20"/>
      <c r="L333" s="20"/>
      <c r="M333" s="20"/>
      <c r="N333" s="20"/>
      <c r="O333" s="10"/>
      <c r="P333" s="10"/>
      <c r="Q333" s="10"/>
      <c r="R333" s="10"/>
      <c r="S333" s="10"/>
      <c r="T333" s="27"/>
      <c r="U333" s="15"/>
      <c r="V333" s="33"/>
      <c r="W333" s="33"/>
      <c r="X333" s="33"/>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row>
    <row r="334" spans="1:86" ht="12.75" customHeight="1" x14ac:dyDescent="0.3">
      <c r="A334" s="20"/>
      <c r="B334" s="20"/>
      <c r="C334" s="20"/>
      <c r="D334" s="20"/>
      <c r="E334" s="20"/>
      <c r="F334" s="20"/>
      <c r="G334" s="20"/>
      <c r="H334" s="20"/>
      <c r="I334" s="20"/>
      <c r="J334" s="20"/>
      <c r="K334" s="20"/>
      <c r="L334" s="20"/>
      <c r="M334" s="20"/>
      <c r="N334" s="20"/>
      <c r="O334" s="20"/>
      <c r="P334" s="20"/>
      <c r="Q334" s="20"/>
      <c r="R334" s="20"/>
      <c r="S334" s="20"/>
      <c r="T334" s="27"/>
      <c r="U334" s="15"/>
      <c r="V334" s="33"/>
      <c r="W334" s="33"/>
      <c r="X334" s="33"/>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row>
    <row r="335" spans="1:86" ht="12.75" customHeight="1" x14ac:dyDescent="0.3">
      <c r="A335" s="20"/>
      <c r="B335" s="20"/>
      <c r="C335" s="20"/>
      <c r="D335" s="20"/>
      <c r="E335" s="20"/>
      <c r="F335" s="20"/>
      <c r="G335" s="20"/>
      <c r="H335" s="20"/>
      <c r="I335" s="20"/>
      <c r="J335" s="20"/>
      <c r="K335" s="20"/>
      <c r="L335" s="20"/>
      <c r="M335" s="20"/>
      <c r="N335" s="20"/>
      <c r="O335" s="20"/>
      <c r="P335" s="20"/>
      <c r="Q335" s="20"/>
      <c r="R335" s="20"/>
      <c r="S335" s="20"/>
      <c r="T335" s="27"/>
      <c r="U335" s="15"/>
      <c r="V335" s="33"/>
      <c r="W335" s="33"/>
      <c r="X335" s="33"/>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row>
    <row r="336" spans="1:86" ht="37.5" customHeight="1" x14ac:dyDescent="0.3">
      <c r="A336" s="20"/>
      <c r="B336" s="20"/>
      <c r="C336" s="20"/>
      <c r="D336" s="20"/>
      <c r="E336" s="20"/>
      <c r="F336" s="20"/>
      <c r="G336" s="20"/>
      <c r="H336" s="20"/>
      <c r="I336" s="20"/>
      <c r="J336" s="20"/>
      <c r="K336" s="20"/>
      <c r="L336" s="20"/>
      <c r="M336" s="20"/>
      <c r="N336" s="20"/>
      <c r="O336" s="556" t="s">
        <v>336</v>
      </c>
      <c r="P336" s="557"/>
      <c r="Q336" s="557"/>
      <c r="R336" s="557"/>
      <c r="S336" s="558"/>
      <c r="T336" s="27"/>
      <c r="U336" s="15"/>
      <c r="V336" s="33"/>
      <c r="W336" s="33"/>
      <c r="X336" s="33"/>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row>
    <row r="337" spans="1:86" ht="16.5" customHeight="1" x14ac:dyDescent="0.3">
      <c r="A337" s="20"/>
      <c r="B337" s="20"/>
      <c r="C337" s="20"/>
      <c r="D337" s="20"/>
      <c r="E337" s="20"/>
      <c r="F337" s="20"/>
      <c r="G337" s="20"/>
      <c r="H337" s="20"/>
      <c r="I337" s="20"/>
      <c r="J337" s="20"/>
      <c r="K337" s="20"/>
      <c r="L337" s="20"/>
      <c r="M337" s="20"/>
      <c r="N337" s="20"/>
      <c r="O337" s="559" t="str">
        <f>Relevé!N141</f>
        <v>--</v>
      </c>
      <c r="P337" s="560"/>
      <c r="Q337" s="560"/>
      <c r="R337" s="560"/>
      <c r="S337" s="561"/>
      <c r="T337" s="27"/>
      <c r="U337" s="15"/>
      <c r="V337" s="33"/>
      <c r="W337" s="33"/>
      <c r="X337" s="33"/>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row>
    <row r="338" spans="1:86" ht="12.75" customHeight="1" x14ac:dyDescent="0.3">
      <c r="A338" s="20"/>
      <c r="B338" s="20"/>
      <c r="C338" s="20"/>
      <c r="D338" s="20"/>
      <c r="E338" s="20"/>
      <c r="F338" s="20"/>
      <c r="G338" s="20"/>
      <c r="H338" s="20"/>
      <c r="I338" s="20"/>
      <c r="J338" s="20"/>
      <c r="K338" s="20"/>
      <c r="L338" s="20"/>
      <c r="M338" s="20"/>
      <c r="N338" s="20"/>
      <c r="O338" s="20"/>
      <c r="P338" s="20"/>
      <c r="Q338" s="20"/>
      <c r="R338" s="20"/>
      <c r="S338" s="20"/>
      <c r="T338" s="27"/>
      <c r="U338" s="15"/>
      <c r="V338" s="33"/>
      <c r="W338" s="33"/>
      <c r="X338" s="33"/>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row>
    <row r="339" spans="1:86" ht="16.5" customHeight="1" x14ac:dyDescent="0.3">
      <c r="A339" s="20"/>
      <c r="B339" s="20"/>
      <c r="C339" s="20"/>
      <c r="D339" s="20"/>
      <c r="E339" s="20"/>
      <c r="F339" s="20"/>
      <c r="G339" s="20"/>
      <c r="H339" s="20"/>
      <c r="I339" s="20"/>
      <c r="J339" s="20"/>
      <c r="K339" s="20"/>
      <c r="L339" s="20"/>
      <c r="M339" s="20"/>
      <c r="N339" s="20"/>
      <c r="O339" s="268" t="s">
        <v>337</v>
      </c>
      <c r="P339" s="126"/>
      <c r="Q339" s="126"/>
      <c r="R339" s="269"/>
      <c r="S339" s="20"/>
      <c r="T339" s="27"/>
      <c r="U339" s="15"/>
      <c r="V339" s="33"/>
      <c r="W339" s="33"/>
      <c r="X339" s="33"/>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row>
    <row r="340" spans="1:86" ht="16.5" customHeight="1" x14ac:dyDescent="0.3">
      <c r="A340" s="20"/>
      <c r="B340" s="20"/>
      <c r="C340" s="20"/>
      <c r="D340" s="20"/>
      <c r="E340" s="20"/>
      <c r="F340" s="20"/>
      <c r="G340" s="20"/>
      <c r="H340" s="20"/>
      <c r="I340" s="20"/>
      <c r="J340" s="20"/>
      <c r="K340" s="20"/>
      <c r="L340" s="20"/>
      <c r="M340" s="20"/>
      <c r="N340" s="20"/>
      <c r="O340" s="475">
        <f>Relevé!D201</f>
        <v>0</v>
      </c>
      <c r="P340" s="476"/>
      <c r="Q340" s="476"/>
      <c r="R340" s="477"/>
      <c r="S340" s="20"/>
      <c r="T340" s="27"/>
      <c r="U340" s="15"/>
      <c r="V340" s="33"/>
      <c r="W340" s="33"/>
      <c r="X340" s="33"/>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row>
    <row r="341" spans="1:86" ht="12.75" customHeight="1" x14ac:dyDescent="0.3">
      <c r="A341" s="20"/>
      <c r="B341" s="20"/>
      <c r="C341" s="20"/>
      <c r="D341" s="20"/>
      <c r="E341" s="20"/>
      <c r="F341" s="20"/>
      <c r="G341" s="20"/>
      <c r="H341" s="20"/>
      <c r="I341" s="20"/>
      <c r="J341" s="20"/>
      <c r="K341" s="20"/>
      <c r="L341" s="20"/>
      <c r="M341" s="20"/>
      <c r="N341" s="20"/>
      <c r="O341" s="20"/>
      <c r="P341" s="20"/>
      <c r="Q341" s="20"/>
      <c r="R341" s="20"/>
      <c r="S341" s="20"/>
      <c r="T341" s="27"/>
      <c r="U341" s="15"/>
      <c r="V341" s="33"/>
      <c r="W341" s="33"/>
      <c r="X341" s="33"/>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row>
    <row r="342" spans="1:86" ht="12.75" customHeight="1" x14ac:dyDescent="0.3">
      <c r="A342" s="20"/>
      <c r="B342" s="20"/>
      <c r="C342" s="20"/>
      <c r="D342" s="20"/>
      <c r="E342" s="20"/>
      <c r="F342" s="20"/>
      <c r="G342" s="20"/>
      <c r="H342" s="20"/>
      <c r="I342" s="20"/>
      <c r="J342" s="20"/>
      <c r="K342" s="20"/>
      <c r="L342" s="20"/>
      <c r="M342" s="20"/>
      <c r="N342" s="20"/>
      <c r="O342" s="20"/>
      <c r="P342" s="20"/>
      <c r="Q342" s="20"/>
      <c r="R342" s="20"/>
      <c r="S342" s="20"/>
      <c r="T342" s="27"/>
      <c r="U342" s="15"/>
      <c r="V342" s="33"/>
      <c r="W342" s="33"/>
      <c r="X342" s="33"/>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row>
    <row r="343" spans="1:86" ht="12.75" customHeight="1" x14ac:dyDescent="0.3">
      <c r="A343" s="20"/>
      <c r="B343" s="20"/>
      <c r="C343" s="20"/>
      <c r="D343" s="20"/>
      <c r="E343" s="20"/>
      <c r="F343" s="20"/>
      <c r="G343" s="20"/>
      <c r="H343" s="20"/>
      <c r="I343" s="20"/>
      <c r="J343" s="20"/>
      <c r="K343" s="20"/>
      <c r="L343" s="20"/>
      <c r="M343" s="20"/>
      <c r="N343" s="20"/>
      <c r="O343" s="20"/>
      <c r="P343" s="20"/>
      <c r="Q343" s="20"/>
      <c r="R343" s="20"/>
      <c r="S343" s="20"/>
      <c r="T343" s="27"/>
      <c r="U343" s="15"/>
      <c r="V343" s="33"/>
      <c r="W343" s="33"/>
      <c r="X343" s="33"/>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row>
    <row r="344" spans="1:86" ht="12.75" customHeight="1" x14ac:dyDescent="0.3">
      <c r="A344" s="20"/>
      <c r="B344" s="20"/>
      <c r="C344" s="20"/>
      <c r="D344" s="20"/>
      <c r="E344" s="20"/>
      <c r="F344" s="20"/>
      <c r="G344" s="20"/>
      <c r="H344" s="20"/>
      <c r="I344" s="20"/>
      <c r="J344" s="20"/>
      <c r="K344" s="20"/>
      <c r="L344" s="20"/>
      <c r="M344" s="20"/>
      <c r="N344" s="20"/>
      <c r="O344" s="20"/>
      <c r="P344" s="20"/>
      <c r="Q344" s="20"/>
      <c r="R344" s="20"/>
      <c r="S344" s="20"/>
      <c r="T344" s="27"/>
      <c r="U344" s="15"/>
      <c r="V344" s="33"/>
      <c r="W344" s="33"/>
      <c r="X344" s="33"/>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row>
    <row r="345" spans="1:86" ht="12.75" customHeight="1" x14ac:dyDescent="0.3">
      <c r="A345" s="20"/>
      <c r="B345" s="20"/>
      <c r="C345" s="20"/>
      <c r="D345" s="20"/>
      <c r="E345" s="20"/>
      <c r="F345" s="20"/>
      <c r="G345" s="20"/>
      <c r="H345" s="20"/>
      <c r="I345" s="20"/>
      <c r="J345" s="20"/>
      <c r="K345" s="20"/>
      <c r="L345" s="20"/>
      <c r="M345" s="20"/>
      <c r="N345" s="20"/>
      <c r="O345" s="20"/>
      <c r="P345" s="20"/>
      <c r="Q345" s="20"/>
      <c r="R345" s="20"/>
      <c r="S345" s="20"/>
      <c r="T345" s="27"/>
      <c r="U345" s="15"/>
      <c r="V345" s="33"/>
      <c r="W345" s="33"/>
      <c r="X345" s="33"/>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row>
    <row r="346" spans="1:86" ht="12.75" customHeight="1" x14ac:dyDescent="0.3">
      <c r="A346" s="20"/>
      <c r="B346" s="20"/>
      <c r="C346" s="20"/>
      <c r="D346" s="20"/>
      <c r="E346" s="20"/>
      <c r="F346" s="20"/>
      <c r="G346" s="20"/>
      <c r="H346" s="20"/>
      <c r="I346" s="20"/>
      <c r="J346" s="20"/>
      <c r="K346" s="20"/>
      <c r="L346" s="20"/>
      <c r="M346" s="20"/>
      <c r="N346" s="20"/>
      <c r="O346" s="20"/>
      <c r="P346" s="20"/>
      <c r="Q346" s="20"/>
      <c r="R346" s="20"/>
      <c r="S346" s="20"/>
      <c r="T346" s="27"/>
      <c r="U346" s="15"/>
      <c r="V346" s="33"/>
      <c r="W346" s="33"/>
      <c r="X346" s="33"/>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row>
    <row r="347" spans="1:86" ht="12.75" customHeight="1" x14ac:dyDescent="0.3">
      <c r="A347" s="20"/>
      <c r="B347" s="20"/>
      <c r="C347" s="20"/>
      <c r="D347" s="20"/>
      <c r="E347" s="20"/>
      <c r="F347" s="20"/>
      <c r="G347" s="20"/>
      <c r="H347" s="20"/>
      <c r="I347" s="20"/>
      <c r="J347" s="20"/>
      <c r="K347" s="20"/>
      <c r="L347" s="20"/>
      <c r="M347" s="20"/>
      <c r="N347" s="20"/>
      <c r="O347" s="20"/>
      <c r="P347" s="20"/>
      <c r="Q347" s="20"/>
      <c r="R347" s="20"/>
      <c r="S347" s="20"/>
      <c r="T347" s="27"/>
      <c r="U347" s="15"/>
      <c r="V347" s="33"/>
      <c r="W347" s="33"/>
      <c r="X347" s="33"/>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row>
    <row r="348" spans="1:86" ht="12.75" customHeight="1" x14ac:dyDescent="0.3">
      <c r="A348" s="20"/>
      <c r="B348" s="20"/>
      <c r="C348" s="20"/>
      <c r="D348" s="20"/>
      <c r="E348" s="20"/>
      <c r="F348" s="20"/>
      <c r="G348" s="20"/>
      <c r="H348" s="20"/>
      <c r="I348" s="20"/>
      <c r="J348" s="20"/>
      <c r="K348" s="20"/>
      <c r="L348" s="20"/>
      <c r="M348" s="20"/>
      <c r="N348" s="20"/>
      <c r="O348" s="20"/>
      <c r="P348" s="20"/>
      <c r="Q348" s="20"/>
      <c r="R348" s="20"/>
      <c r="S348" s="20"/>
      <c r="T348" s="27"/>
      <c r="U348" s="15"/>
      <c r="V348" s="33"/>
      <c r="W348" s="33"/>
      <c r="X348" s="33"/>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row>
    <row r="349" spans="1:86" ht="12.75" customHeight="1" x14ac:dyDescent="0.3">
      <c r="A349" s="20"/>
      <c r="B349" s="20"/>
      <c r="C349" s="20"/>
      <c r="D349" s="20"/>
      <c r="E349" s="20"/>
      <c r="F349" s="20"/>
      <c r="G349" s="20"/>
      <c r="H349" s="20"/>
      <c r="I349" s="20"/>
      <c r="J349" s="20"/>
      <c r="K349" s="20"/>
      <c r="L349" s="20"/>
      <c r="M349" s="20"/>
      <c r="N349" s="20"/>
      <c r="O349" s="20"/>
      <c r="P349" s="20"/>
      <c r="Q349" s="20"/>
      <c r="R349" s="20"/>
      <c r="S349" s="20"/>
      <c r="T349" s="27"/>
      <c r="U349" s="15"/>
      <c r="V349" s="33"/>
      <c r="W349" s="33"/>
      <c r="X349" s="33"/>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row>
    <row r="350" spans="1:86" ht="18.75" x14ac:dyDescent="0.3">
      <c r="A350" s="20"/>
      <c r="B350" s="260" t="s">
        <v>288</v>
      </c>
      <c r="C350" s="20"/>
      <c r="D350" s="20"/>
      <c r="E350" s="20"/>
      <c r="F350" s="20"/>
      <c r="G350" s="20"/>
      <c r="H350" s="20"/>
      <c r="I350" s="20"/>
      <c r="J350" s="20"/>
      <c r="K350" s="20"/>
      <c r="L350" s="20"/>
      <c r="M350" s="20"/>
      <c r="N350" s="10"/>
      <c r="O350" s="10"/>
      <c r="P350" s="20"/>
      <c r="Q350" s="20"/>
      <c r="R350" s="20"/>
      <c r="S350" s="20"/>
      <c r="T350" s="27"/>
      <c r="U350" s="15"/>
      <c r="V350" s="33"/>
      <c r="W350" s="33"/>
      <c r="X350" s="33"/>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row>
    <row r="351" spans="1:86" ht="12.75" customHeight="1" x14ac:dyDescent="0.3">
      <c r="A351" s="20"/>
      <c r="B351" s="20"/>
      <c r="C351" s="20"/>
      <c r="D351" s="20"/>
      <c r="E351" s="20"/>
      <c r="F351" s="20"/>
      <c r="G351" s="20"/>
      <c r="H351" s="20"/>
      <c r="I351" s="20"/>
      <c r="J351" s="20"/>
      <c r="K351" s="20"/>
      <c r="L351" s="20"/>
      <c r="M351" s="20"/>
      <c r="N351" s="20"/>
      <c r="O351" s="10"/>
      <c r="P351" s="20"/>
      <c r="Q351" s="20"/>
      <c r="R351" s="20"/>
      <c r="S351" s="20"/>
      <c r="T351" s="27"/>
      <c r="U351" s="15"/>
      <c r="V351" s="33"/>
      <c r="W351" s="33"/>
      <c r="X351" s="33"/>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row>
    <row r="352" spans="1:86" ht="18" x14ac:dyDescent="0.35">
      <c r="A352" s="20"/>
      <c r="B352" s="522" t="str">
        <f>IF(Relevé!E207="non","Votre chasse d'eau :"," ")</f>
        <v xml:space="preserve"> </v>
      </c>
      <c r="C352" s="522"/>
      <c r="D352" s="522"/>
      <c r="E352" s="522"/>
      <c r="F352" s="522"/>
      <c r="G352" s="20"/>
      <c r="H352" s="522" t="str">
        <f>IF(Relevé!E207="oui","Votre chasse d'eau :"," ")</f>
        <v xml:space="preserve"> </v>
      </c>
      <c r="I352" s="522"/>
      <c r="J352" s="522"/>
      <c r="K352" s="522"/>
      <c r="L352" s="522"/>
      <c r="M352" s="522"/>
      <c r="N352" s="522"/>
      <c r="O352" s="20"/>
      <c r="P352" s="20"/>
      <c r="Q352" s="20"/>
      <c r="R352" s="20"/>
      <c r="S352" s="20"/>
      <c r="T352" s="27"/>
      <c r="U352" s="15"/>
      <c r="V352" s="33"/>
      <c r="W352" s="33"/>
      <c r="X352" s="33"/>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row>
    <row r="353" spans="1:86" ht="12.75" customHeight="1" x14ac:dyDescent="0.3">
      <c r="A353" s="20"/>
      <c r="B353" s="20"/>
      <c r="C353" s="20"/>
      <c r="D353" s="20"/>
      <c r="E353" s="20"/>
      <c r="F353" s="20"/>
      <c r="G353" s="20"/>
      <c r="H353" s="20"/>
      <c r="I353" s="10"/>
      <c r="J353" s="20"/>
      <c r="K353" s="20"/>
      <c r="L353" s="20"/>
      <c r="M353" s="20"/>
      <c r="N353" s="20"/>
      <c r="O353" s="20"/>
      <c r="P353" s="20"/>
      <c r="Q353" s="20"/>
      <c r="R353" s="20"/>
      <c r="S353" s="20"/>
      <c r="T353" s="27"/>
      <c r="U353" s="15"/>
      <c r="V353" s="33"/>
      <c r="W353" s="33"/>
      <c r="X353" s="33"/>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row>
    <row r="354" spans="1:86" ht="16.5" x14ac:dyDescent="0.3">
      <c r="A354" s="20"/>
      <c r="B354" s="20"/>
      <c r="C354" s="116" t="s">
        <v>284</v>
      </c>
      <c r="D354" s="20"/>
      <c r="E354" s="20"/>
      <c r="F354" s="20"/>
      <c r="G354" s="20"/>
      <c r="H354" s="10"/>
      <c r="I354" s="10"/>
      <c r="J354" s="10"/>
      <c r="K354" s="137" t="s">
        <v>285</v>
      </c>
      <c r="L354" s="10"/>
      <c r="M354" s="20"/>
      <c r="N354" s="20"/>
      <c r="O354" s="20"/>
      <c r="P354" s="20"/>
      <c r="Q354" s="20"/>
      <c r="R354" s="20"/>
      <c r="S354" s="20"/>
      <c r="T354" s="27"/>
      <c r="U354" s="15"/>
      <c r="V354" s="33"/>
      <c r="W354" s="33"/>
      <c r="X354" s="33"/>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row>
    <row r="355" spans="1:86" ht="12.75" customHeight="1" x14ac:dyDescent="0.3">
      <c r="A355" s="20"/>
      <c r="B355" s="20"/>
      <c r="C355" s="116"/>
      <c r="D355" s="20"/>
      <c r="E355" s="20"/>
      <c r="F355" s="20"/>
      <c r="G355" s="20"/>
      <c r="H355" s="10"/>
      <c r="I355" s="116"/>
      <c r="J355" s="20"/>
      <c r="K355" s="20"/>
      <c r="L355" s="10"/>
      <c r="M355" s="20"/>
      <c r="N355" s="20"/>
      <c r="O355" s="20"/>
      <c r="P355" s="20"/>
      <c r="Q355" s="20"/>
      <c r="R355" s="20"/>
      <c r="S355" s="20"/>
      <c r="T355" s="27"/>
      <c r="U355" s="15"/>
      <c r="V355" s="33"/>
      <c r="W355" s="33"/>
      <c r="X355" s="33"/>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row>
    <row r="356" spans="1:86" ht="16.5" x14ac:dyDescent="0.35">
      <c r="A356" s="20"/>
      <c r="B356" s="20"/>
      <c r="C356" s="20"/>
      <c r="D356" s="20"/>
      <c r="E356" s="20"/>
      <c r="F356" s="20"/>
      <c r="G356" s="20"/>
      <c r="H356" s="10"/>
      <c r="I356" s="117" t="s">
        <v>286</v>
      </c>
      <c r="J356" s="20"/>
      <c r="K356" s="20"/>
      <c r="L356" s="10"/>
      <c r="M356" s="115" t="s">
        <v>287</v>
      </c>
      <c r="N356" s="20"/>
      <c r="O356" s="20"/>
      <c r="P356" s="20"/>
      <c r="Q356" s="20"/>
      <c r="R356" s="20"/>
      <c r="S356" s="20"/>
      <c r="T356" s="27"/>
      <c r="U356" s="15"/>
      <c r="V356" s="33"/>
      <c r="W356" s="33"/>
      <c r="X356" s="33"/>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row>
    <row r="357" spans="1:86" ht="12.75" customHeight="1" x14ac:dyDescent="0.3">
      <c r="A357" s="20"/>
      <c r="B357" s="20"/>
      <c r="C357" s="20"/>
      <c r="D357" s="20"/>
      <c r="E357" s="20"/>
      <c r="F357" s="20"/>
      <c r="G357" s="20"/>
      <c r="H357" s="20"/>
      <c r="I357" s="20"/>
      <c r="J357" s="20"/>
      <c r="K357" s="20"/>
      <c r="L357" s="20"/>
      <c r="M357" s="20"/>
      <c r="N357" s="20"/>
      <c r="O357" s="20"/>
      <c r="P357" s="20"/>
      <c r="Q357" s="20"/>
      <c r="R357" s="20"/>
      <c r="S357" s="20"/>
      <c r="T357" s="27"/>
      <c r="U357" s="15"/>
      <c r="V357" s="33"/>
      <c r="W357" s="33"/>
      <c r="X357" s="33"/>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row>
    <row r="358" spans="1:86" ht="15" x14ac:dyDescent="0.3">
      <c r="A358" s="20"/>
      <c r="B358" s="20"/>
      <c r="C358" s="20"/>
      <c r="D358" s="20"/>
      <c r="E358" s="20"/>
      <c r="F358" s="20"/>
      <c r="G358" s="20"/>
      <c r="H358" s="20"/>
      <c r="I358" s="10"/>
      <c r="J358" s="20"/>
      <c r="K358" s="10"/>
      <c r="L358" s="10"/>
      <c r="M358" s="10"/>
      <c r="N358" s="20"/>
      <c r="O358" s="20"/>
      <c r="P358" s="20"/>
      <c r="Q358" s="20"/>
      <c r="R358" s="20"/>
      <c r="S358" s="20"/>
      <c r="T358" s="27"/>
      <c r="U358" s="15"/>
      <c r="V358" s="33"/>
      <c r="W358" s="33"/>
      <c r="X358" s="33"/>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row>
    <row r="359" spans="1:86" ht="15" x14ac:dyDescent="0.3">
      <c r="A359" s="20"/>
      <c r="B359" s="20"/>
      <c r="C359" s="20"/>
      <c r="D359" s="20"/>
      <c r="E359" s="20"/>
      <c r="F359" s="20"/>
      <c r="G359" s="20"/>
      <c r="H359" s="20"/>
      <c r="I359" s="10"/>
      <c r="J359" s="20"/>
      <c r="K359" s="20"/>
      <c r="L359" s="20"/>
      <c r="M359" s="20"/>
      <c r="N359" s="20"/>
      <c r="O359" s="20"/>
      <c r="P359" s="20"/>
      <c r="Q359" s="20"/>
      <c r="R359" s="20"/>
      <c r="S359" s="20"/>
      <c r="T359" s="27"/>
      <c r="U359" s="15"/>
      <c r="V359" s="33"/>
      <c r="W359" s="33"/>
      <c r="X359" s="33"/>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row>
    <row r="360" spans="1:86" ht="12.75" customHeight="1" x14ac:dyDescent="0.3">
      <c r="A360" s="20"/>
      <c r="B360" s="20"/>
      <c r="C360" s="20"/>
      <c r="D360" s="20"/>
      <c r="E360" s="20"/>
      <c r="F360" s="20"/>
      <c r="G360" s="20"/>
      <c r="H360" s="20"/>
      <c r="I360" s="20"/>
      <c r="J360" s="20"/>
      <c r="K360" s="20"/>
      <c r="L360" s="20"/>
      <c r="M360" s="20"/>
      <c r="N360" s="20"/>
      <c r="O360" s="20"/>
      <c r="P360" s="20"/>
      <c r="Q360" s="20"/>
      <c r="R360" s="20"/>
      <c r="S360" s="20"/>
      <c r="T360" s="27"/>
      <c r="U360" s="15"/>
      <c r="V360" s="33"/>
      <c r="W360" s="33"/>
      <c r="X360" s="33"/>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row>
    <row r="361" spans="1:86" ht="12.75" customHeight="1" x14ac:dyDescent="0.3">
      <c r="A361" s="20"/>
      <c r="B361" s="20"/>
      <c r="C361" s="20"/>
      <c r="D361" s="20"/>
      <c r="E361" s="20"/>
      <c r="F361" s="20"/>
      <c r="G361" s="20"/>
      <c r="H361" s="20"/>
      <c r="I361" s="20"/>
      <c r="J361" s="20"/>
      <c r="K361" s="20"/>
      <c r="L361" s="20"/>
      <c r="M361" s="20"/>
      <c r="N361" s="20"/>
      <c r="O361" s="20"/>
      <c r="P361" s="20"/>
      <c r="Q361" s="20"/>
      <c r="R361" s="20"/>
      <c r="S361" s="20"/>
      <c r="T361" s="27"/>
      <c r="U361" s="15"/>
      <c r="V361" s="33"/>
      <c r="W361" s="33"/>
      <c r="X361" s="33"/>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row>
    <row r="362" spans="1:86" ht="15" x14ac:dyDescent="0.3">
      <c r="A362" s="20"/>
      <c r="B362" s="20"/>
      <c r="C362" s="20"/>
      <c r="D362" s="20"/>
      <c r="E362" s="20"/>
      <c r="F362" s="20"/>
      <c r="G362" s="20"/>
      <c r="H362" s="20"/>
      <c r="I362" s="20"/>
      <c r="J362" s="20"/>
      <c r="K362" s="20"/>
      <c r="L362" s="10"/>
      <c r="M362" s="20"/>
      <c r="N362" s="20"/>
      <c r="O362" s="20"/>
      <c r="P362" s="20"/>
      <c r="Q362" s="20"/>
      <c r="R362" s="20"/>
      <c r="S362" s="20"/>
      <c r="T362" s="27"/>
      <c r="U362" s="15"/>
      <c r="V362" s="33"/>
      <c r="W362" s="33"/>
      <c r="X362" s="33"/>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row>
    <row r="363" spans="1:86" ht="12.75" customHeight="1" x14ac:dyDescent="0.3">
      <c r="A363" s="20"/>
      <c r="B363" s="20"/>
      <c r="C363" s="20"/>
      <c r="D363" s="20"/>
      <c r="E363" s="20"/>
      <c r="F363" s="20"/>
      <c r="G363" s="20"/>
      <c r="H363" s="20"/>
      <c r="I363" s="20"/>
      <c r="J363" s="20"/>
      <c r="K363" s="20"/>
      <c r="L363" s="20"/>
      <c r="M363" s="20"/>
      <c r="N363" s="20"/>
      <c r="O363" s="20"/>
      <c r="P363" s="20"/>
      <c r="Q363" s="20"/>
      <c r="R363" s="20"/>
      <c r="S363" s="20"/>
      <c r="T363" s="27"/>
      <c r="U363" s="15"/>
      <c r="V363" s="33"/>
      <c r="W363" s="33"/>
      <c r="X363" s="33"/>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row>
    <row r="364" spans="1:86" ht="12.75" customHeight="1" x14ac:dyDescent="0.3">
      <c r="A364" s="20"/>
      <c r="B364" s="20"/>
      <c r="C364" s="20"/>
      <c r="D364" s="20"/>
      <c r="E364" s="20"/>
      <c r="F364" s="20"/>
      <c r="G364" s="20"/>
      <c r="H364" s="20"/>
      <c r="I364" s="20"/>
      <c r="J364" s="20"/>
      <c r="K364" s="20"/>
      <c r="L364" s="20"/>
      <c r="M364" s="20"/>
      <c r="N364" s="20"/>
      <c r="O364" s="20"/>
      <c r="P364" s="20"/>
      <c r="Q364" s="20"/>
      <c r="R364" s="20"/>
      <c r="S364" s="20"/>
      <c r="T364" s="27"/>
      <c r="U364" s="15"/>
      <c r="V364" s="33"/>
      <c r="W364" s="33"/>
      <c r="X364" s="33"/>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row>
    <row r="365" spans="1:86" ht="12.75" customHeight="1" x14ac:dyDescent="0.3">
      <c r="A365" s="20"/>
      <c r="B365" s="20"/>
      <c r="C365" s="20"/>
      <c r="D365" s="20"/>
      <c r="E365" s="20"/>
      <c r="F365" s="20"/>
      <c r="G365" s="20"/>
      <c r="H365" s="20"/>
      <c r="I365" s="20"/>
      <c r="J365" s="20"/>
      <c r="K365" s="20"/>
      <c r="L365" s="20"/>
      <c r="M365" s="20"/>
      <c r="N365" s="20"/>
      <c r="O365" s="20"/>
      <c r="P365" s="20"/>
      <c r="Q365" s="20"/>
      <c r="R365" s="20"/>
      <c r="S365" s="20"/>
      <c r="T365" s="27"/>
      <c r="U365" s="15"/>
      <c r="V365" s="33"/>
      <c r="W365" s="33"/>
      <c r="X365" s="33"/>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row>
    <row r="366" spans="1:86" ht="15" x14ac:dyDescent="0.3">
      <c r="A366" s="20"/>
      <c r="B366" s="20"/>
      <c r="C366" s="20"/>
      <c r="D366" s="10"/>
      <c r="E366" s="10"/>
      <c r="F366" s="20"/>
      <c r="G366" s="20"/>
      <c r="H366" s="20"/>
      <c r="I366" s="20"/>
      <c r="J366" s="10"/>
      <c r="K366" s="20"/>
      <c r="L366" s="20"/>
      <c r="M366" s="20"/>
      <c r="N366" s="20"/>
      <c r="O366" s="20"/>
      <c r="P366" s="20"/>
      <c r="Q366" s="20"/>
      <c r="R366" s="20"/>
      <c r="S366" s="20"/>
      <c r="T366" s="27"/>
      <c r="U366" s="15"/>
      <c r="V366" s="33"/>
      <c r="W366" s="33"/>
      <c r="X366" s="33"/>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row>
    <row r="367" spans="1:86" ht="12.75" customHeight="1" x14ac:dyDescent="0.3">
      <c r="A367" s="20"/>
      <c r="B367" s="20"/>
      <c r="C367" s="20"/>
      <c r="D367" s="20"/>
      <c r="E367" s="20"/>
      <c r="F367" s="20"/>
      <c r="G367" s="20"/>
      <c r="H367" s="20"/>
      <c r="I367" s="20"/>
      <c r="J367" s="20"/>
      <c r="K367" s="20"/>
      <c r="L367" s="20"/>
      <c r="M367" s="20"/>
      <c r="N367" s="20"/>
      <c r="O367" s="20"/>
      <c r="P367" s="20"/>
      <c r="Q367" s="20"/>
      <c r="R367" s="20"/>
      <c r="S367" s="20"/>
      <c r="T367" s="27"/>
      <c r="U367" s="15"/>
      <c r="V367" s="33"/>
      <c r="W367" s="33"/>
      <c r="X367" s="33"/>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row>
    <row r="368" spans="1:86" ht="12.75" customHeight="1" x14ac:dyDescent="0.3">
      <c r="A368" s="20"/>
      <c r="B368" s="20"/>
      <c r="C368" s="20"/>
      <c r="D368" s="20"/>
      <c r="E368" s="20"/>
      <c r="F368" s="20"/>
      <c r="G368" s="20"/>
      <c r="H368" s="20"/>
      <c r="I368" s="20"/>
      <c r="J368" s="20"/>
      <c r="K368" s="20"/>
      <c r="L368" s="20"/>
      <c r="M368" s="20"/>
      <c r="N368" s="20"/>
      <c r="O368" s="20"/>
      <c r="P368" s="20"/>
      <c r="Q368" s="20"/>
      <c r="R368" s="20"/>
      <c r="S368" s="20"/>
      <c r="T368" s="27"/>
      <c r="U368" s="15"/>
      <c r="V368" s="33"/>
      <c r="W368" s="33"/>
      <c r="X368" s="33"/>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row>
    <row r="369" spans="1:121" ht="12.75" customHeight="1" x14ac:dyDescent="0.3">
      <c r="A369" s="20"/>
      <c r="B369" s="20"/>
      <c r="C369" s="20"/>
      <c r="D369" s="20"/>
      <c r="E369" s="20"/>
      <c r="F369" s="20"/>
      <c r="G369" s="20"/>
      <c r="H369" s="20"/>
      <c r="I369" s="20"/>
      <c r="J369" s="20"/>
      <c r="K369" s="20"/>
      <c r="L369" s="20"/>
      <c r="M369" s="20"/>
      <c r="N369" s="20"/>
      <c r="O369" s="20"/>
      <c r="P369" s="20"/>
      <c r="Q369" s="20"/>
      <c r="R369" s="20"/>
      <c r="S369" s="20"/>
      <c r="T369" s="27"/>
      <c r="U369" s="15"/>
      <c r="V369" s="33"/>
      <c r="W369" s="33"/>
      <c r="X369" s="33"/>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row>
    <row r="370" spans="1:121" ht="12.75" customHeight="1" x14ac:dyDescent="0.3">
      <c r="A370" s="20"/>
      <c r="B370" s="20"/>
      <c r="C370" s="20"/>
      <c r="D370" s="20"/>
      <c r="E370" s="20"/>
      <c r="F370" s="20"/>
      <c r="G370" s="20"/>
      <c r="H370" s="20"/>
      <c r="I370" s="20"/>
      <c r="J370" s="20"/>
      <c r="K370" s="20"/>
      <c r="L370" s="20"/>
      <c r="M370" s="20"/>
      <c r="N370" s="20"/>
      <c r="O370" s="20"/>
      <c r="P370" s="20"/>
      <c r="Q370" s="20"/>
      <c r="R370" s="20"/>
      <c r="S370" s="20"/>
      <c r="T370" s="27"/>
      <c r="U370" s="15"/>
      <c r="V370" s="33"/>
      <c r="W370" s="33"/>
      <c r="X370" s="33"/>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row>
    <row r="371" spans="1:121" ht="12.75" customHeight="1" x14ac:dyDescent="0.3">
      <c r="A371" s="20"/>
      <c r="B371" s="20"/>
      <c r="C371" s="20"/>
      <c r="D371" s="20"/>
      <c r="E371" s="20"/>
      <c r="F371" s="20"/>
      <c r="G371" s="20"/>
      <c r="H371" s="20"/>
      <c r="I371" s="20"/>
      <c r="J371" s="20"/>
      <c r="K371" s="20"/>
      <c r="L371" s="20"/>
      <c r="M371" s="20"/>
      <c r="N371" s="20"/>
      <c r="O371" s="20"/>
      <c r="P371" s="20"/>
      <c r="Q371" s="20"/>
      <c r="R371" s="20"/>
      <c r="S371" s="20"/>
      <c r="T371" s="27"/>
      <c r="U371" s="15"/>
      <c r="V371" s="33"/>
      <c r="W371" s="33"/>
      <c r="X371" s="33"/>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row>
    <row r="372" spans="1:121" ht="12.75" customHeight="1" x14ac:dyDescent="0.3">
      <c r="A372" s="20"/>
      <c r="B372" s="20"/>
      <c r="C372" s="20"/>
      <c r="D372" s="20"/>
      <c r="E372" s="20"/>
      <c r="F372" s="20"/>
      <c r="G372" s="20"/>
      <c r="H372" s="20"/>
      <c r="I372" s="20"/>
      <c r="J372" s="20"/>
      <c r="K372" s="20"/>
      <c r="L372" s="20"/>
      <c r="M372" s="20"/>
      <c r="N372" s="20"/>
      <c r="O372" s="20"/>
      <c r="P372" s="20"/>
      <c r="Q372" s="20"/>
      <c r="R372" s="20"/>
      <c r="S372" s="20"/>
      <c r="T372" s="27"/>
      <c r="U372" s="15"/>
      <c r="V372" s="33"/>
      <c r="W372" s="33"/>
      <c r="X372" s="33"/>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row>
    <row r="373" spans="1:121" ht="12.75" customHeight="1" x14ac:dyDescent="0.3">
      <c r="A373" s="20"/>
      <c r="B373" s="20"/>
      <c r="C373" s="20"/>
      <c r="D373" s="20"/>
      <c r="E373" s="20"/>
      <c r="F373" s="20"/>
      <c r="G373" s="20"/>
      <c r="H373" s="20"/>
      <c r="I373" s="20"/>
      <c r="J373" s="20"/>
      <c r="K373" s="20"/>
      <c r="L373" s="20"/>
      <c r="M373" s="20"/>
      <c r="N373" s="20"/>
      <c r="O373" s="20"/>
      <c r="P373" s="20"/>
      <c r="Q373" s="20"/>
      <c r="R373" s="20"/>
      <c r="S373" s="20"/>
      <c r="T373" s="27"/>
      <c r="U373" s="15"/>
      <c r="V373" s="33"/>
      <c r="W373" s="33"/>
      <c r="X373" s="33"/>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row>
    <row r="374" spans="1:121" s="10" customFormat="1" ht="12.75" customHeight="1" x14ac:dyDescent="0.2">
      <c r="A374" s="20"/>
      <c r="B374" s="20"/>
      <c r="C374" s="20"/>
      <c r="D374" s="20"/>
      <c r="E374" s="20"/>
      <c r="F374" s="20"/>
      <c r="G374" s="20"/>
      <c r="H374" s="20"/>
      <c r="I374" s="20"/>
      <c r="J374" s="20"/>
      <c r="K374" s="20"/>
      <c r="L374" s="20"/>
      <c r="M374" s="20"/>
      <c r="N374" s="20"/>
      <c r="O374" s="20"/>
      <c r="P374" s="20"/>
      <c r="Q374" s="20"/>
      <c r="R374" s="20"/>
      <c r="S374" s="20"/>
      <c r="T374" s="27"/>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row>
    <row r="375" spans="1:121" ht="12.75" customHeight="1" x14ac:dyDescent="0.3">
      <c r="A375" s="20"/>
      <c r="B375" s="20"/>
      <c r="C375" s="20"/>
      <c r="D375" s="20"/>
      <c r="E375" s="20"/>
      <c r="F375" s="20"/>
      <c r="G375" s="20"/>
      <c r="H375" s="20"/>
      <c r="I375" s="20"/>
      <c r="J375" s="20"/>
      <c r="K375" s="20"/>
      <c r="L375" s="20"/>
      <c r="M375" s="20"/>
      <c r="N375" s="20"/>
      <c r="O375" s="20"/>
      <c r="P375" s="20"/>
      <c r="Q375" s="20"/>
      <c r="R375" s="20"/>
      <c r="S375" s="20"/>
      <c r="T375" s="27"/>
      <c r="U375" s="15"/>
      <c r="V375" s="33"/>
      <c r="W375" s="33"/>
      <c r="X375" s="33"/>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row>
    <row r="376" spans="1:121" ht="12.75" customHeight="1" x14ac:dyDescent="0.3">
      <c r="A376" s="20"/>
      <c r="B376" s="20"/>
      <c r="C376" s="20"/>
      <c r="D376" s="20"/>
      <c r="E376" s="20"/>
      <c r="F376" s="20"/>
      <c r="G376" s="20"/>
      <c r="H376" s="20"/>
      <c r="I376" s="20"/>
      <c r="J376" s="20"/>
      <c r="K376" s="20"/>
      <c r="L376" s="20"/>
      <c r="M376" s="20"/>
      <c r="N376" s="20"/>
      <c r="O376" s="20"/>
      <c r="P376" s="20"/>
      <c r="Q376" s="20"/>
      <c r="R376" s="20"/>
      <c r="S376" s="20"/>
      <c r="T376" s="27"/>
      <c r="U376" s="15"/>
      <c r="V376" s="33"/>
      <c r="W376" s="33"/>
      <c r="X376" s="33"/>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row>
    <row r="377" spans="1:121" ht="12.75" customHeight="1" x14ac:dyDescent="0.3">
      <c r="A377" s="20"/>
      <c r="B377" s="20"/>
      <c r="C377" s="20"/>
      <c r="D377" s="20"/>
      <c r="E377" s="20"/>
      <c r="F377" s="20"/>
      <c r="G377" s="20"/>
      <c r="H377" s="20"/>
      <c r="I377" s="20"/>
      <c r="J377" s="20"/>
      <c r="K377" s="20"/>
      <c r="L377" s="20"/>
      <c r="M377" s="20"/>
      <c r="N377" s="20"/>
      <c r="O377" s="20"/>
      <c r="P377" s="20"/>
      <c r="Q377" s="20"/>
      <c r="R377" s="20"/>
      <c r="S377" s="20"/>
      <c r="T377" s="27"/>
      <c r="U377" s="15"/>
      <c r="V377" s="33"/>
      <c r="W377" s="33"/>
      <c r="X377" s="33"/>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row>
    <row r="378" spans="1:121" ht="12.75" customHeight="1" x14ac:dyDescent="0.3">
      <c r="A378" s="20"/>
      <c r="B378" s="20"/>
      <c r="C378" s="20"/>
      <c r="D378" s="20"/>
      <c r="E378" s="20"/>
      <c r="F378" s="20"/>
      <c r="G378" s="20"/>
      <c r="H378" s="20"/>
      <c r="I378" s="20"/>
      <c r="J378" s="20"/>
      <c r="K378" s="20"/>
      <c r="L378" s="20"/>
      <c r="M378" s="20"/>
      <c r="N378" s="20"/>
      <c r="O378" s="20"/>
      <c r="P378" s="20"/>
      <c r="Q378" s="20"/>
      <c r="R378" s="20"/>
      <c r="S378" s="20"/>
      <c r="T378" s="27"/>
      <c r="U378" s="15"/>
      <c r="V378" s="33"/>
      <c r="W378" s="33"/>
      <c r="X378" s="33"/>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row>
    <row r="379" spans="1:121" ht="12.75" customHeight="1" x14ac:dyDescent="0.3">
      <c r="A379" s="20"/>
      <c r="B379" s="20"/>
      <c r="C379" s="20"/>
      <c r="D379" s="20"/>
      <c r="E379" s="20"/>
      <c r="F379" s="20"/>
      <c r="G379" s="20"/>
      <c r="H379" s="20"/>
      <c r="I379" s="20"/>
      <c r="J379" s="20"/>
      <c r="K379" s="20"/>
      <c r="L379" s="20"/>
      <c r="M379" s="20"/>
      <c r="N379" s="20"/>
      <c r="O379" s="20"/>
      <c r="P379" s="20"/>
      <c r="Q379" s="20"/>
      <c r="R379" s="20"/>
      <c r="S379" s="20"/>
      <c r="T379" s="27"/>
      <c r="U379" s="15"/>
      <c r="V379" s="33"/>
      <c r="W379" s="33"/>
      <c r="X379" s="33"/>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row>
    <row r="380" spans="1:121" ht="12.75" customHeight="1" x14ac:dyDescent="0.3">
      <c r="A380" s="20"/>
      <c r="B380" s="20"/>
      <c r="C380" s="20"/>
      <c r="D380" s="20"/>
      <c r="E380" s="20"/>
      <c r="F380" s="20"/>
      <c r="G380" s="20"/>
      <c r="H380" s="20"/>
      <c r="I380" s="20"/>
      <c r="J380" s="20"/>
      <c r="K380" s="20"/>
      <c r="L380" s="20"/>
      <c r="M380" s="20"/>
      <c r="N380" s="20"/>
      <c r="O380" s="20"/>
      <c r="P380" s="20"/>
      <c r="Q380" s="20"/>
      <c r="R380" s="20"/>
      <c r="S380" s="20"/>
      <c r="T380" s="27"/>
      <c r="U380" s="15"/>
      <c r="V380" s="33"/>
      <c r="W380" s="33"/>
      <c r="X380" s="33"/>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row>
    <row r="381" spans="1:121" ht="12.75" customHeight="1" x14ac:dyDescent="0.3">
      <c r="A381" s="20"/>
      <c r="B381" s="20"/>
      <c r="C381" s="20"/>
      <c r="D381" s="20"/>
      <c r="E381" s="20"/>
      <c r="F381" s="20"/>
      <c r="G381" s="20"/>
      <c r="H381" s="20"/>
      <c r="I381" s="20"/>
      <c r="J381" s="20"/>
      <c r="K381" s="20"/>
      <c r="L381" s="20"/>
      <c r="M381" s="20"/>
      <c r="N381" s="20"/>
      <c r="O381" s="20"/>
      <c r="P381" s="20"/>
      <c r="Q381" s="20"/>
      <c r="R381" s="20"/>
      <c r="S381" s="20"/>
      <c r="T381" s="27"/>
      <c r="U381" s="15"/>
      <c r="V381" s="33"/>
      <c r="W381" s="33"/>
      <c r="X381" s="33"/>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row>
    <row r="382" spans="1:121" ht="12.75" customHeight="1" x14ac:dyDescent="0.3">
      <c r="A382" s="20"/>
      <c r="B382" s="20"/>
      <c r="C382" s="20"/>
      <c r="D382" s="20"/>
      <c r="E382" s="20"/>
      <c r="F382" s="20"/>
      <c r="G382" s="20"/>
      <c r="H382" s="20"/>
      <c r="I382" s="20"/>
      <c r="J382" s="20"/>
      <c r="K382" s="20"/>
      <c r="L382" s="20"/>
      <c r="M382" s="20"/>
      <c r="N382" s="20"/>
      <c r="O382" s="20"/>
      <c r="P382" s="20"/>
      <c r="Q382" s="20"/>
      <c r="R382" s="20"/>
      <c r="S382" s="20"/>
      <c r="T382" s="27"/>
      <c r="U382" s="15"/>
      <c r="V382" s="33"/>
      <c r="W382" s="33"/>
      <c r="X382" s="33"/>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row>
    <row r="383" spans="1:121" ht="12.75" customHeight="1" x14ac:dyDescent="0.3">
      <c r="A383" s="20"/>
      <c r="B383" s="20"/>
      <c r="C383" s="20"/>
      <c r="D383" s="20"/>
      <c r="E383" s="20"/>
      <c r="F383" s="20"/>
      <c r="G383" s="20"/>
      <c r="H383" s="20"/>
      <c r="I383" s="20"/>
      <c r="J383" s="20"/>
      <c r="K383" s="20"/>
      <c r="L383" s="20"/>
      <c r="M383" s="20"/>
      <c r="N383" s="20"/>
      <c r="O383" s="20"/>
      <c r="P383" s="20"/>
      <c r="Q383" s="20"/>
      <c r="R383" s="20"/>
      <c r="S383" s="20"/>
      <c r="T383" s="27"/>
      <c r="U383" s="15"/>
      <c r="V383" s="33"/>
      <c r="W383" s="33"/>
      <c r="X383" s="33"/>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row>
    <row r="384" spans="1:121" ht="12.75" customHeight="1" x14ac:dyDescent="0.3">
      <c r="A384" s="20"/>
      <c r="B384" s="20"/>
      <c r="C384" s="20"/>
      <c r="D384" s="20"/>
      <c r="E384" s="20"/>
      <c r="F384" s="20"/>
      <c r="G384" s="20"/>
      <c r="H384" s="20"/>
      <c r="I384" s="20"/>
      <c r="J384" s="20"/>
      <c r="K384" s="20"/>
      <c r="L384" s="20"/>
      <c r="M384" s="20"/>
      <c r="N384" s="20"/>
      <c r="O384" s="20"/>
      <c r="P384" s="20"/>
      <c r="Q384" s="20"/>
      <c r="R384" s="20"/>
      <c r="S384" s="20"/>
      <c r="T384" s="27"/>
      <c r="U384" s="15"/>
      <c r="V384" s="33"/>
      <c r="W384" s="33"/>
      <c r="X384" s="33"/>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row>
    <row r="385" spans="1:86" ht="12.75" customHeight="1" x14ac:dyDescent="0.3">
      <c r="A385" s="20"/>
      <c r="B385" s="20"/>
      <c r="C385" s="20"/>
      <c r="D385" s="20"/>
      <c r="E385" s="20"/>
      <c r="F385" s="20"/>
      <c r="G385" s="20"/>
      <c r="H385" s="20"/>
      <c r="I385" s="20"/>
      <c r="J385" s="20"/>
      <c r="K385" s="20"/>
      <c r="L385" s="20"/>
      <c r="M385" s="20"/>
      <c r="N385" s="20"/>
      <c r="O385" s="20"/>
      <c r="P385" s="20"/>
      <c r="Q385" s="20"/>
      <c r="R385" s="20"/>
      <c r="S385" s="20"/>
      <c r="T385" s="27"/>
      <c r="U385" s="15"/>
      <c r="V385" s="33"/>
      <c r="W385" s="33"/>
      <c r="X385" s="33"/>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row>
    <row r="386" spans="1:86" ht="12.75" customHeight="1" x14ac:dyDescent="0.3">
      <c r="A386" s="20"/>
      <c r="B386" s="20"/>
      <c r="C386" s="20"/>
      <c r="D386" s="20"/>
      <c r="E386" s="20"/>
      <c r="F386" s="20"/>
      <c r="G386" s="20"/>
      <c r="H386" s="20"/>
      <c r="I386" s="20"/>
      <c r="J386" s="20"/>
      <c r="K386" s="20"/>
      <c r="L386" s="20"/>
      <c r="M386" s="20"/>
      <c r="N386" s="20"/>
      <c r="O386" s="20"/>
      <c r="P386" s="20"/>
      <c r="Q386" s="20"/>
      <c r="R386" s="20"/>
      <c r="S386" s="20"/>
      <c r="T386" s="27"/>
      <c r="U386" s="15"/>
      <c r="V386" s="33"/>
      <c r="W386" s="33"/>
      <c r="X386" s="33"/>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row>
    <row r="387" spans="1:86" ht="12.75" customHeight="1" x14ac:dyDescent="0.3">
      <c r="A387" s="20"/>
      <c r="B387" s="20"/>
      <c r="C387" s="20"/>
      <c r="D387" s="20"/>
      <c r="E387" s="20"/>
      <c r="F387" s="20"/>
      <c r="G387" s="20"/>
      <c r="H387" s="20"/>
      <c r="I387" s="20"/>
      <c r="J387" s="20"/>
      <c r="K387" s="20"/>
      <c r="L387" s="20"/>
      <c r="M387" s="20"/>
      <c r="N387" s="20"/>
      <c r="O387" s="20"/>
      <c r="P387" s="20"/>
      <c r="Q387" s="20"/>
      <c r="R387" s="20"/>
      <c r="S387" s="20"/>
      <c r="T387" s="27"/>
      <c r="U387" s="15"/>
      <c r="V387" s="33"/>
      <c r="W387" s="33"/>
      <c r="X387" s="33"/>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row>
    <row r="388" spans="1:86" ht="12.75" customHeight="1" x14ac:dyDescent="0.3">
      <c r="A388" s="20"/>
      <c r="B388" s="20"/>
      <c r="C388" s="20"/>
      <c r="D388" s="20"/>
      <c r="E388" s="20"/>
      <c r="F388" s="20"/>
      <c r="G388" s="20"/>
      <c r="H388" s="20"/>
      <c r="I388" s="20"/>
      <c r="J388" s="20"/>
      <c r="K388" s="20"/>
      <c r="L388" s="20"/>
      <c r="M388" s="20"/>
      <c r="N388" s="20"/>
      <c r="O388" s="20"/>
      <c r="P388" s="20"/>
      <c r="Q388" s="20"/>
      <c r="R388" s="20"/>
      <c r="S388" s="20"/>
      <c r="T388" s="27"/>
      <c r="U388" s="15"/>
      <c r="V388" s="33"/>
      <c r="W388" s="33"/>
      <c r="X388" s="33"/>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row>
    <row r="389" spans="1:86" ht="12.75" customHeight="1" x14ac:dyDescent="0.3">
      <c r="A389" s="20"/>
      <c r="B389" s="20"/>
      <c r="C389" s="20"/>
      <c r="D389" s="20"/>
      <c r="E389" s="20"/>
      <c r="F389" s="20"/>
      <c r="G389" s="20"/>
      <c r="H389" s="10"/>
      <c r="I389" s="77"/>
      <c r="J389" s="77"/>
      <c r="K389" s="77"/>
      <c r="L389" s="77"/>
      <c r="M389" s="77"/>
      <c r="N389" s="77"/>
      <c r="O389" s="77"/>
      <c r="P389" s="77"/>
      <c r="Q389" s="77"/>
      <c r="R389" s="20"/>
      <c r="S389" s="20"/>
      <c r="T389" s="27"/>
      <c r="U389" s="15"/>
      <c r="V389" s="33"/>
      <c r="W389" s="33"/>
      <c r="X389" s="33"/>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row>
    <row r="390" spans="1:86" ht="12.75" customHeight="1" x14ac:dyDescent="0.3">
      <c r="A390" s="20"/>
      <c r="B390" s="20"/>
      <c r="C390" s="20"/>
      <c r="D390" s="20"/>
      <c r="E390" s="20"/>
      <c r="F390" s="20"/>
      <c r="G390" s="20"/>
      <c r="H390" s="10"/>
      <c r="I390" s="10"/>
      <c r="J390" s="10"/>
      <c r="K390" s="10"/>
      <c r="L390" s="10"/>
      <c r="M390" s="10"/>
      <c r="N390" s="10"/>
      <c r="O390" s="10"/>
      <c r="P390" s="10"/>
      <c r="Q390" s="10"/>
      <c r="R390" s="20"/>
      <c r="S390" s="20"/>
      <c r="T390" s="27"/>
      <c r="U390" s="15"/>
      <c r="V390" s="33"/>
      <c r="W390" s="33"/>
      <c r="X390" s="33"/>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row>
    <row r="391" spans="1:86" ht="12.75" customHeight="1" x14ac:dyDescent="0.3">
      <c r="A391" s="20"/>
      <c r="B391" s="20"/>
      <c r="C391" s="20"/>
      <c r="D391" s="20"/>
      <c r="E391" s="20"/>
      <c r="F391" s="20"/>
      <c r="G391" s="20"/>
      <c r="H391" s="10"/>
      <c r="I391" s="10"/>
      <c r="J391" s="10"/>
      <c r="K391" s="10"/>
      <c r="L391" s="10"/>
      <c r="M391" s="10"/>
      <c r="N391" s="10"/>
      <c r="O391" s="10"/>
      <c r="P391" s="10"/>
      <c r="Q391" s="10"/>
      <c r="R391" s="20"/>
      <c r="S391" s="20"/>
      <c r="T391" s="27"/>
      <c r="U391" s="15"/>
      <c r="V391" s="33"/>
      <c r="W391" s="33"/>
      <c r="X391" s="33"/>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row>
    <row r="392" spans="1:86" ht="12.75" customHeight="1" x14ac:dyDescent="0.3">
      <c r="A392" s="20"/>
      <c r="B392" s="20"/>
      <c r="C392" s="20"/>
      <c r="D392" s="20"/>
      <c r="E392" s="20"/>
      <c r="F392" s="20"/>
      <c r="G392" s="20"/>
      <c r="H392" s="10"/>
      <c r="I392" s="10"/>
      <c r="J392" s="20"/>
      <c r="K392" s="20"/>
      <c r="L392" s="20"/>
      <c r="M392" s="20"/>
      <c r="N392" s="20"/>
      <c r="O392" s="20"/>
      <c r="P392" s="20"/>
      <c r="Q392" s="20"/>
      <c r="R392" s="20"/>
      <c r="S392" s="20"/>
      <c r="T392" s="27"/>
      <c r="U392" s="15"/>
      <c r="V392" s="33"/>
      <c r="W392" s="33"/>
      <c r="X392" s="33"/>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row>
    <row r="393" spans="1:86" ht="12.75" customHeight="1" x14ac:dyDescent="0.3">
      <c r="A393" s="20"/>
      <c r="B393" s="20"/>
      <c r="C393" s="20"/>
      <c r="D393" s="20"/>
      <c r="E393" s="20"/>
      <c r="F393" s="20"/>
      <c r="G393" s="20"/>
      <c r="H393" s="10"/>
      <c r="I393" s="10"/>
      <c r="J393" s="20"/>
      <c r="K393" s="20"/>
      <c r="L393" s="20"/>
      <c r="M393" s="20"/>
      <c r="N393" s="20"/>
      <c r="O393" s="20"/>
      <c r="P393" s="20"/>
      <c r="Q393" s="20"/>
      <c r="R393" s="20"/>
      <c r="S393" s="20"/>
      <c r="T393" s="27"/>
      <c r="U393" s="15"/>
      <c r="V393" s="33"/>
      <c r="W393" s="33"/>
      <c r="X393" s="33"/>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row>
    <row r="394" spans="1:86" ht="12.75" customHeight="1" x14ac:dyDescent="0.3">
      <c r="A394" s="20"/>
      <c r="B394" s="20"/>
      <c r="C394" s="20"/>
      <c r="D394" s="20"/>
      <c r="E394" s="20"/>
      <c r="F394" s="20"/>
      <c r="G394" s="20"/>
      <c r="H394" s="10"/>
      <c r="I394" s="10"/>
      <c r="J394" s="10"/>
      <c r="K394" s="10"/>
      <c r="L394" s="10"/>
      <c r="M394" s="10"/>
      <c r="N394" s="10"/>
      <c r="O394" s="10"/>
      <c r="P394" s="10"/>
      <c r="Q394" s="10"/>
      <c r="R394" s="10"/>
      <c r="S394" s="20"/>
      <c r="T394" s="27"/>
      <c r="U394" s="15"/>
      <c r="V394" s="33"/>
      <c r="W394" s="33"/>
      <c r="X394" s="33"/>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row>
    <row r="395" spans="1:86" ht="12.75" customHeight="1" x14ac:dyDescent="0.3">
      <c r="A395" s="20"/>
      <c r="B395" s="20"/>
      <c r="C395" s="20"/>
      <c r="D395" s="20"/>
      <c r="E395" s="20"/>
      <c r="F395" s="20"/>
      <c r="G395" s="20"/>
      <c r="H395" s="10"/>
      <c r="I395" s="10"/>
      <c r="J395" s="10"/>
      <c r="K395" s="10"/>
      <c r="L395" s="10"/>
      <c r="M395" s="10"/>
      <c r="N395" s="10"/>
      <c r="O395" s="10"/>
      <c r="P395" s="10"/>
      <c r="Q395" s="10"/>
      <c r="R395" s="10"/>
      <c r="S395" s="20"/>
      <c r="T395" s="27"/>
      <c r="U395" s="15"/>
      <c r="V395" s="33"/>
      <c r="W395" s="33"/>
      <c r="X395" s="33"/>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row>
    <row r="396" spans="1:86" ht="12.75" customHeight="1" x14ac:dyDescent="0.3">
      <c r="A396" s="20"/>
      <c r="B396" s="20"/>
      <c r="C396" s="20"/>
      <c r="D396" s="20"/>
      <c r="E396" s="20"/>
      <c r="F396" s="20"/>
      <c r="G396" s="20"/>
      <c r="H396" s="10"/>
      <c r="I396" s="10"/>
      <c r="J396" s="10"/>
      <c r="K396" s="10"/>
      <c r="L396" s="22"/>
      <c r="M396" s="22"/>
      <c r="N396" s="20"/>
      <c r="O396" s="20"/>
      <c r="P396" s="20"/>
      <c r="Q396" s="20"/>
      <c r="R396" s="20"/>
      <c r="S396" s="20"/>
      <c r="T396" s="27"/>
      <c r="U396" s="15"/>
      <c r="V396" s="33"/>
      <c r="W396" s="33"/>
      <c r="X396" s="33"/>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row>
    <row r="397" spans="1:86" ht="12.75" customHeight="1" x14ac:dyDescent="0.3">
      <c r="A397" s="20"/>
      <c r="B397" s="20"/>
      <c r="C397" s="20"/>
      <c r="D397" s="20"/>
      <c r="E397" s="20"/>
      <c r="F397" s="20"/>
      <c r="G397" s="20"/>
      <c r="H397" s="10"/>
      <c r="I397" s="10"/>
      <c r="J397" s="10"/>
      <c r="K397" s="95"/>
      <c r="L397" s="22"/>
      <c r="M397" s="22"/>
      <c r="N397" s="20"/>
      <c r="O397" s="20"/>
      <c r="P397" s="20"/>
      <c r="Q397" s="20"/>
      <c r="R397" s="20"/>
      <c r="S397" s="20"/>
      <c r="T397" s="27"/>
      <c r="U397" s="15"/>
      <c r="V397" s="33"/>
      <c r="W397" s="33"/>
      <c r="X397" s="33"/>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row>
    <row r="398" spans="1:86" ht="12.75" customHeight="1" x14ac:dyDescent="0.3">
      <c r="A398" s="20"/>
      <c r="B398" s="20"/>
      <c r="C398" s="20"/>
      <c r="D398" s="20"/>
      <c r="E398" s="20"/>
      <c r="F398" s="20"/>
      <c r="G398" s="20"/>
      <c r="H398" s="10"/>
      <c r="I398" s="10"/>
      <c r="J398" s="10"/>
      <c r="K398" s="10"/>
      <c r="L398" s="22"/>
      <c r="M398" s="22"/>
      <c r="N398" s="20"/>
      <c r="O398" s="20"/>
      <c r="P398" s="20"/>
      <c r="Q398" s="20"/>
      <c r="R398" s="20"/>
      <c r="S398" s="20"/>
      <c r="T398" s="27"/>
      <c r="U398" s="15"/>
      <c r="V398" s="33"/>
      <c r="W398" s="33"/>
      <c r="X398" s="33"/>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row>
    <row r="399" spans="1:86" ht="12.75" customHeight="1" x14ac:dyDescent="0.3">
      <c r="A399" s="20"/>
      <c r="B399" s="20"/>
      <c r="C399" s="20"/>
      <c r="D399" s="20"/>
      <c r="E399" s="20"/>
      <c r="F399" s="20"/>
      <c r="G399" s="20"/>
      <c r="H399" s="10"/>
      <c r="I399" s="10"/>
      <c r="J399" s="10"/>
      <c r="K399" s="96"/>
      <c r="L399" s="22"/>
      <c r="M399" s="96"/>
      <c r="N399" s="20"/>
      <c r="O399" s="20"/>
      <c r="P399" s="20"/>
      <c r="Q399" s="20"/>
      <c r="R399" s="20"/>
      <c r="S399" s="20"/>
      <c r="T399" s="27"/>
      <c r="U399" s="15"/>
      <c r="V399" s="33"/>
      <c r="W399" s="33"/>
      <c r="X399" s="33"/>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row>
    <row r="400" spans="1:86" ht="12.75" customHeight="1" x14ac:dyDescent="0.3">
      <c r="A400" s="20"/>
      <c r="B400" s="20"/>
      <c r="C400" s="20"/>
      <c r="D400" s="20"/>
      <c r="E400" s="20"/>
      <c r="F400" s="20"/>
      <c r="G400" s="20"/>
      <c r="H400" s="10"/>
      <c r="I400" s="10"/>
      <c r="J400" s="10"/>
      <c r="K400" s="10"/>
      <c r="L400" s="22"/>
      <c r="M400" s="22"/>
      <c r="N400" s="20"/>
      <c r="O400" s="20"/>
      <c r="P400" s="20"/>
      <c r="Q400" s="20"/>
      <c r="R400" s="20"/>
      <c r="S400" s="20"/>
      <c r="T400" s="27"/>
      <c r="U400" s="15"/>
      <c r="V400" s="33"/>
      <c r="W400" s="33"/>
      <c r="X400" s="33"/>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row>
    <row r="401" spans="1:86" ht="12.75" customHeight="1" x14ac:dyDescent="0.3">
      <c r="A401" s="20"/>
      <c r="B401" s="20"/>
      <c r="C401" s="20"/>
      <c r="D401" s="20"/>
      <c r="E401" s="20"/>
      <c r="F401" s="20"/>
      <c r="G401" s="20"/>
      <c r="H401" s="22"/>
      <c r="I401" s="22"/>
      <c r="J401" s="22"/>
      <c r="K401" s="96"/>
      <c r="L401" s="22"/>
      <c r="M401" s="22"/>
      <c r="N401" s="20"/>
      <c r="O401" s="20"/>
      <c r="P401" s="20"/>
      <c r="Q401" s="20"/>
      <c r="R401" s="20"/>
      <c r="S401" s="20"/>
      <c r="T401" s="27"/>
      <c r="U401" s="15"/>
      <c r="V401" s="33"/>
      <c r="W401" s="33"/>
      <c r="X401" s="33"/>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row>
    <row r="402" spans="1:86" ht="12.75" customHeight="1" x14ac:dyDescent="0.3">
      <c r="A402" s="20"/>
      <c r="B402" s="20"/>
      <c r="C402" s="20"/>
      <c r="D402" s="20"/>
      <c r="E402" s="20"/>
      <c r="F402" s="20"/>
      <c r="G402" s="10"/>
      <c r="H402" s="97"/>
      <c r="I402" s="97"/>
      <c r="J402" s="97"/>
      <c r="K402" s="96"/>
      <c r="L402" s="10"/>
      <c r="M402" s="22"/>
      <c r="N402" s="20"/>
      <c r="O402" s="20"/>
      <c r="P402" s="20"/>
      <c r="Q402" s="20"/>
      <c r="R402" s="20"/>
      <c r="S402" s="97"/>
      <c r="T402" s="98"/>
      <c r="U402" s="15"/>
      <c r="V402" s="33"/>
      <c r="W402" s="33"/>
      <c r="X402" s="33"/>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row>
    <row r="403" spans="1:86" ht="12.75" customHeight="1" x14ac:dyDescent="0.3">
      <c r="A403" s="20"/>
      <c r="B403" s="20"/>
      <c r="C403" s="20"/>
      <c r="D403" s="20"/>
      <c r="E403" s="20"/>
      <c r="F403" s="20"/>
      <c r="G403" s="10"/>
      <c r="H403" s="10"/>
      <c r="I403" s="10"/>
      <c r="J403" s="10"/>
      <c r="K403" s="10"/>
      <c r="L403" s="10"/>
      <c r="M403" s="10"/>
      <c r="N403" s="10"/>
      <c r="O403" s="10"/>
      <c r="P403" s="10"/>
      <c r="Q403" s="10"/>
      <c r="R403" s="10"/>
      <c r="S403" s="10"/>
      <c r="T403" s="10"/>
      <c r="U403" s="15"/>
      <c r="V403" s="33"/>
      <c r="W403" s="33"/>
      <c r="X403" s="33"/>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row>
    <row r="404" spans="1:86" ht="12.75" customHeight="1" x14ac:dyDescent="0.3">
      <c r="A404" s="97"/>
      <c r="B404" s="97"/>
      <c r="C404" s="97"/>
      <c r="D404" s="97"/>
      <c r="E404" s="97"/>
      <c r="F404" s="97"/>
      <c r="G404" s="10"/>
      <c r="H404" s="10"/>
      <c r="I404" s="10"/>
      <c r="J404" s="10"/>
      <c r="K404" s="10"/>
      <c r="L404" s="10"/>
      <c r="M404" s="10"/>
      <c r="N404" s="10"/>
      <c r="O404" s="10"/>
      <c r="P404" s="10"/>
      <c r="Q404" s="10"/>
      <c r="R404" s="10"/>
      <c r="S404" s="10"/>
      <c r="T404" s="10"/>
      <c r="U404" s="15"/>
      <c r="V404" s="33"/>
      <c r="W404" s="33"/>
      <c r="X404" s="33"/>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row>
    <row r="405" spans="1:86" ht="12.75" customHeight="1" x14ac:dyDescent="0.3">
      <c r="A405" s="20"/>
      <c r="B405" s="20"/>
      <c r="C405" s="20"/>
      <c r="D405" s="20"/>
      <c r="E405" s="20"/>
      <c r="F405" s="20"/>
      <c r="G405" s="20"/>
      <c r="H405" s="20"/>
      <c r="I405" s="10"/>
      <c r="J405" s="10"/>
      <c r="K405" s="10"/>
      <c r="L405" s="10"/>
      <c r="M405" s="10"/>
      <c r="N405" s="10"/>
      <c r="O405" s="10"/>
      <c r="P405" s="10"/>
      <c r="Q405" s="10"/>
      <c r="R405" s="10"/>
      <c r="S405" s="10"/>
      <c r="T405" s="11"/>
      <c r="U405" s="15"/>
      <c r="V405" s="33"/>
      <c r="W405" s="33"/>
      <c r="X405" s="33"/>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row>
    <row r="406" spans="1:86" ht="12.75" customHeight="1" x14ac:dyDescent="0.3">
      <c r="A406" s="20"/>
      <c r="B406" s="20"/>
      <c r="C406" s="20"/>
      <c r="D406" s="20"/>
      <c r="E406" s="20"/>
      <c r="F406" s="20"/>
      <c r="G406" s="20"/>
      <c r="H406" s="20"/>
      <c r="I406" s="10"/>
      <c r="J406" s="10"/>
      <c r="K406" s="10"/>
      <c r="L406" s="10"/>
      <c r="M406" s="10"/>
      <c r="N406" s="10"/>
      <c r="O406" s="10"/>
      <c r="P406" s="10"/>
      <c r="Q406" s="10"/>
      <c r="R406" s="10"/>
      <c r="S406" s="10"/>
      <c r="T406" s="11"/>
      <c r="U406" s="15"/>
      <c r="V406" s="33"/>
      <c r="W406" s="33"/>
      <c r="X406" s="33"/>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row>
    <row r="407" spans="1:86" ht="12.75" customHeight="1" x14ac:dyDescent="0.3">
      <c r="A407" s="20"/>
      <c r="B407" s="20"/>
      <c r="C407" s="20"/>
      <c r="D407" s="20"/>
      <c r="E407" s="20"/>
      <c r="F407" s="20"/>
      <c r="G407" s="20"/>
      <c r="H407" s="20"/>
      <c r="I407" s="10"/>
      <c r="J407" s="10"/>
      <c r="K407" s="10"/>
      <c r="L407" s="10"/>
      <c r="M407" s="10"/>
      <c r="N407" s="10"/>
      <c r="O407" s="10"/>
      <c r="P407" s="10"/>
      <c r="Q407" s="10"/>
      <c r="R407" s="10"/>
      <c r="S407" s="20"/>
      <c r="T407" s="27"/>
      <c r="U407" s="15"/>
      <c r="V407" s="33"/>
      <c r="W407" s="33"/>
      <c r="X407" s="33"/>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row>
    <row r="408" spans="1:86" ht="12.75" customHeight="1" x14ac:dyDescent="0.3">
      <c r="A408" s="20"/>
      <c r="B408" s="20"/>
      <c r="C408" s="20"/>
      <c r="D408" s="20"/>
      <c r="E408" s="20"/>
      <c r="F408" s="20"/>
      <c r="G408" s="20"/>
      <c r="H408" s="20"/>
      <c r="I408" s="20"/>
      <c r="J408" s="20"/>
      <c r="K408" s="20"/>
      <c r="L408" s="20"/>
      <c r="M408" s="20"/>
      <c r="N408" s="20"/>
      <c r="O408" s="20"/>
      <c r="P408" s="20"/>
      <c r="Q408" s="20"/>
      <c r="R408" s="20"/>
      <c r="S408" s="20"/>
      <c r="T408" s="27"/>
      <c r="U408" s="15"/>
      <c r="V408" s="33"/>
      <c r="W408" s="33"/>
      <c r="X408" s="33"/>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row>
    <row r="409" spans="1:86" ht="12.75" customHeight="1" x14ac:dyDescent="0.3">
      <c r="A409" s="20"/>
      <c r="B409" s="20"/>
      <c r="C409" s="20"/>
      <c r="D409" s="20"/>
      <c r="E409" s="20"/>
      <c r="F409" s="20"/>
      <c r="G409" s="20"/>
      <c r="H409" s="20"/>
      <c r="I409" s="20"/>
      <c r="J409" s="20"/>
      <c r="K409" s="20"/>
      <c r="L409" s="20"/>
      <c r="M409" s="20"/>
      <c r="N409" s="20"/>
      <c r="O409" s="20"/>
      <c r="P409" s="20"/>
      <c r="Q409" s="20"/>
      <c r="R409" s="20"/>
      <c r="S409" s="20"/>
      <c r="T409" s="27"/>
      <c r="U409" s="15"/>
      <c r="V409" s="33"/>
      <c r="W409" s="33"/>
      <c r="X409" s="33"/>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row>
    <row r="410" spans="1:86" ht="12.75" customHeight="1" x14ac:dyDescent="0.3">
      <c r="A410" s="20"/>
      <c r="B410" s="94" t="s">
        <v>240</v>
      </c>
      <c r="C410" s="94"/>
      <c r="D410" s="94"/>
      <c r="E410" s="94"/>
      <c r="F410" s="94"/>
      <c r="G410" s="94"/>
      <c r="H410" s="94"/>
      <c r="I410" s="94"/>
      <c r="J410" s="20"/>
      <c r="K410" s="20"/>
      <c r="L410" s="10"/>
      <c r="M410" s="20"/>
      <c r="N410" s="20"/>
      <c r="O410" s="20"/>
      <c r="P410" s="20"/>
      <c r="Q410" s="20"/>
      <c r="R410" s="20"/>
      <c r="S410" s="20"/>
      <c r="T410" s="27"/>
      <c r="U410" s="15"/>
      <c r="V410" s="33"/>
      <c r="W410" s="33"/>
      <c r="X410" s="33"/>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row>
    <row r="411" spans="1:86" ht="12.75" customHeight="1" x14ac:dyDescent="0.3">
      <c r="A411" s="20"/>
      <c r="B411" s="57"/>
      <c r="C411" s="57"/>
      <c r="D411" s="57"/>
      <c r="E411" s="57"/>
      <c r="F411" s="57"/>
      <c r="G411" s="57"/>
      <c r="H411" s="57"/>
      <c r="I411" s="57"/>
      <c r="J411" s="20"/>
      <c r="K411" s="20"/>
      <c r="L411" s="20"/>
      <c r="M411" s="20"/>
      <c r="N411" s="20"/>
      <c r="O411" s="20"/>
      <c r="P411" s="20"/>
      <c r="Q411" s="20"/>
      <c r="R411" s="20"/>
      <c r="S411" s="20"/>
      <c r="T411" s="27"/>
      <c r="U411" s="15"/>
      <c r="V411" s="33"/>
      <c r="W411" s="33"/>
      <c r="X411" s="33"/>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row>
    <row r="412" spans="1:86" ht="18" x14ac:dyDescent="0.3">
      <c r="A412" s="20"/>
      <c r="B412" s="77" t="s">
        <v>241</v>
      </c>
      <c r="C412" s="77"/>
      <c r="D412" s="77"/>
      <c r="E412" s="77"/>
      <c r="F412" s="77"/>
      <c r="G412" s="77"/>
      <c r="H412" s="77"/>
      <c r="I412" s="77"/>
      <c r="J412" s="144" t="s">
        <v>308</v>
      </c>
      <c r="K412" s="10"/>
      <c r="L412" s="10"/>
      <c r="M412" s="10"/>
      <c r="N412" s="20"/>
      <c r="O412" s="10"/>
      <c r="P412" s="20"/>
      <c r="Q412" s="20"/>
      <c r="R412" s="20"/>
      <c r="S412" s="10"/>
      <c r="T412" s="27"/>
      <c r="U412" s="15"/>
      <c r="V412" s="33"/>
      <c r="W412" s="33"/>
      <c r="X412" s="33"/>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row>
    <row r="413" spans="1:86" ht="12.75" customHeight="1" x14ac:dyDescent="0.3">
      <c r="A413" s="20"/>
      <c r="B413" s="57"/>
      <c r="C413" s="57"/>
      <c r="D413" s="57"/>
      <c r="E413" s="57"/>
      <c r="F413" s="57"/>
      <c r="G413" s="57"/>
      <c r="H413" s="57"/>
      <c r="I413" s="57"/>
      <c r="J413" s="20"/>
      <c r="K413" s="20"/>
      <c r="L413" s="20"/>
      <c r="M413" s="20"/>
      <c r="N413" s="20"/>
      <c r="O413" s="10"/>
      <c r="P413" s="20"/>
      <c r="Q413" s="20"/>
      <c r="R413" s="20"/>
      <c r="S413" s="20"/>
      <c r="T413" s="27"/>
      <c r="U413" s="15"/>
      <c r="V413" s="33"/>
      <c r="W413" s="33"/>
      <c r="X413" s="33"/>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row>
    <row r="414" spans="1:86" ht="16.5" x14ac:dyDescent="0.3">
      <c r="A414" s="20"/>
      <c r="B414" s="77" t="s">
        <v>242</v>
      </c>
      <c r="C414" s="77"/>
      <c r="D414" s="77"/>
      <c r="E414" s="77"/>
      <c r="F414" s="77"/>
      <c r="G414" s="77"/>
      <c r="H414" s="77"/>
      <c r="I414" s="77"/>
      <c r="J414" s="20"/>
      <c r="K414" s="20"/>
      <c r="L414" s="20"/>
      <c r="M414" s="20"/>
      <c r="N414" s="20"/>
      <c r="O414" s="10"/>
      <c r="P414" s="20"/>
      <c r="Q414" s="20"/>
      <c r="R414" s="20"/>
      <c r="S414" s="20"/>
      <c r="T414" s="27"/>
      <c r="U414" s="15"/>
      <c r="V414" s="33"/>
      <c r="W414" s="33"/>
      <c r="X414" s="33"/>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row>
    <row r="415" spans="1:86" ht="12.75" customHeight="1" x14ac:dyDescent="0.3">
      <c r="A415" s="20"/>
      <c r="B415" s="57"/>
      <c r="C415" s="57"/>
      <c r="D415" s="57"/>
      <c r="E415" s="57"/>
      <c r="F415" s="57"/>
      <c r="G415" s="57"/>
      <c r="H415" s="57"/>
      <c r="I415" s="57"/>
      <c r="J415" s="20"/>
      <c r="K415" s="20"/>
      <c r="L415" s="20"/>
      <c r="M415" s="20"/>
      <c r="N415" s="20"/>
      <c r="O415" s="10"/>
      <c r="P415" s="20"/>
      <c r="Q415" s="20"/>
      <c r="R415" s="20"/>
      <c r="S415" s="20"/>
      <c r="T415" s="27"/>
      <c r="U415" s="15"/>
      <c r="V415" s="33"/>
      <c r="W415" s="33"/>
      <c r="X415" s="33"/>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row>
    <row r="416" spans="1:86" ht="16.5" x14ac:dyDescent="0.3">
      <c r="A416" s="20"/>
      <c r="B416" s="77" t="s">
        <v>243</v>
      </c>
      <c r="C416" s="77"/>
      <c r="D416" s="77"/>
      <c r="E416" s="77"/>
      <c r="F416" s="77"/>
      <c r="G416" s="77"/>
      <c r="H416" s="77"/>
      <c r="I416" s="77"/>
      <c r="J416" s="20"/>
      <c r="K416" s="20"/>
      <c r="L416" s="20"/>
      <c r="M416" s="20"/>
      <c r="N416" s="20"/>
      <c r="O416" s="10"/>
      <c r="P416" s="20"/>
      <c r="Q416" s="20"/>
      <c r="R416" s="20"/>
      <c r="S416" s="20"/>
      <c r="T416" s="27"/>
      <c r="U416" s="15"/>
      <c r="V416" s="33"/>
      <c r="W416" s="33"/>
      <c r="X416" s="33"/>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row>
    <row r="417" spans="1:86" ht="16.5" x14ac:dyDescent="0.3">
      <c r="A417" s="20"/>
      <c r="B417" s="10"/>
      <c r="C417" s="109"/>
      <c r="D417" s="109"/>
      <c r="E417" s="109"/>
      <c r="F417" s="109"/>
      <c r="G417" s="109"/>
      <c r="H417" s="109"/>
      <c r="I417" s="109"/>
      <c r="J417" s="109"/>
      <c r="K417" s="109"/>
      <c r="L417" s="20"/>
      <c r="M417" s="20"/>
      <c r="N417" s="20"/>
      <c r="O417" s="10"/>
      <c r="P417" s="20"/>
      <c r="Q417" s="20"/>
      <c r="R417" s="20"/>
      <c r="S417" s="20"/>
      <c r="T417" s="27"/>
      <c r="U417" s="15"/>
      <c r="V417" s="33"/>
      <c r="W417" s="33"/>
      <c r="X417" s="33"/>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row>
    <row r="418" spans="1:86" ht="12.75" customHeight="1" x14ac:dyDescent="0.3">
      <c r="A418" s="20"/>
      <c r="B418" s="109"/>
      <c r="C418" s="109"/>
      <c r="D418" s="109"/>
      <c r="E418" s="109"/>
      <c r="F418" s="109"/>
      <c r="G418" s="109"/>
      <c r="H418" s="109"/>
      <c r="I418" s="109"/>
      <c r="J418" s="109"/>
      <c r="K418" s="109"/>
      <c r="L418" s="20"/>
      <c r="M418" s="20"/>
      <c r="N418" s="20"/>
      <c r="O418" s="10"/>
      <c r="P418" s="20"/>
      <c r="Q418" s="20"/>
      <c r="R418" s="20"/>
      <c r="S418" s="20"/>
      <c r="T418" s="27"/>
      <c r="U418" s="15"/>
      <c r="V418" s="33"/>
      <c r="W418" s="33"/>
      <c r="X418" s="33"/>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row>
    <row r="419" spans="1:86" ht="12.75" customHeight="1" x14ac:dyDescent="0.3">
      <c r="A419" s="20"/>
      <c r="B419" s="20"/>
      <c r="C419" s="20"/>
      <c r="D419" s="20"/>
      <c r="E419" s="20"/>
      <c r="F419" s="20"/>
      <c r="G419" s="20"/>
      <c r="H419" s="20"/>
      <c r="I419" s="20"/>
      <c r="J419" s="20"/>
      <c r="K419" s="20"/>
      <c r="L419" s="20"/>
      <c r="M419" s="20"/>
      <c r="N419" s="20"/>
      <c r="O419" s="20"/>
      <c r="P419" s="20"/>
      <c r="Q419" s="20"/>
      <c r="R419" s="20"/>
      <c r="S419" s="20"/>
      <c r="T419" s="27"/>
      <c r="U419" s="15"/>
      <c r="V419" s="33"/>
      <c r="W419" s="33"/>
      <c r="X419" s="33"/>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row>
    <row r="420" spans="1:86" ht="12.75" customHeight="1" x14ac:dyDescent="0.3">
      <c r="A420" s="20"/>
      <c r="B420" s="20"/>
      <c r="C420" s="20"/>
      <c r="D420" s="20"/>
      <c r="E420" s="20"/>
      <c r="F420" s="20"/>
      <c r="G420" s="20"/>
      <c r="H420" s="20"/>
      <c r="I420" s="20"/>
      <c r="J420" s="20"/>
      <c r="K420" s="20"/>
      <c r="L420" s="20"/>
      <c r="M420" s="20"/>
      <c r="N420" s="20"/>
      <c r="O420" s="20"/>
      <c r="P420" s="20"/>
      <c r="Q420" s="20"/>
      <c r="R420" s="20"/>
      <c r="S420" s="20"/>
      <c r="T420" s="27"/>
      <c r="U420" s="15"/>
      <c r="V420" s="33"/>
      <c r="W420" s="33"/>
      <c r="X420" s="33"/>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row>
    <row r="421" spans="1:86" ht="12.75" customHeight="1" x14ac:dyDescent="0.3">
      <c r="A421" s="20"/>
      <c r="B421" s="20"/>
      <c r="C421" s="20"/>
      <c r="D421" s="20"/>
      <c r="E421" s="20"/>
      <c r="F421" s="20"/>
      <c r="G421" s="20"/>
      <c r="H421" s="20"/>
      <c r="I421" s="20"/>
      <c r="J421" s="20"/>
      <c r="K421" s="20"/>
      <c r="L421" s="20"/>
      <c r="M421" s="20"/>
      <c r="N421" s="20"/>
      <c r="O421" s="20"/>
      <c r="P421" s="20"/>
      <c r="Q421" s="20"/>
      <c r="R421" s="20"/>
      <c r="S421" s="20"/>
      <c r="T421" s="27"/>
      <c r="U421" s="15"/>
      <c r="V421" s="33"/>
      <c r="W421" s="33"/>
      <c r="X421" s="33"/>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row>
    <row r="422" spans="1:86" ht="12.75" customHeight="1" x14ac:dyDescent="0.3">
      <c r="A422" s="20"/>
      <c r="B422" s="20"/>
      <c r="C422" s="20"/>
      <c r="D422" s="20"/>
      <c r="E422" s="20"/>
      <c r="F422" s="20"/>
      <c r="G422" s="20"/>
      <c r="H422" s="20"/>
      <c r="I422" s="20"/>
      <c r="J422" s="20"/>
      <c r="K422" s="20"/>
      <c r="L422" s="20"/>
      <c r="M422" s="20"/>
      <c r="N422" s="20"/>
      <c r="O422" s="20"/>
      <c r="P422" s="20"/>
      <c r="Q422" s="20"/>
      <c r="R422" s="20"/>
      <c r="S422" s="20"/>
      <c r="T422" s="27"/>
      <c r="U422" s="15"/>
      <c r="V422" s="33"/>
      <c r="W422" s="33"/>
      <c r="X422" s="33"/>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row>
    <row r="423" spans="1:86" ht="12.75" customHeight="1" x14ac:dyDescent="0.3">
      <c r="A423" s="20"/>
      <c r="B423" s="20"/>
      <c r="C423" s="20"/>
      <c r="D423" s="20"/>
      <c r="E423" s="20"/>
      <c r="F423" s="20"/>
      <c r="G423" s="20"/>
      <c r="H423" s="20"/>
      <c r="I423" s="20"/>
      <c r="J423" s="20"/>
      <c r="K423" s="20"/>
      <c r="L423" s="20"/>
      <c r="M423" s="20"/>
      <c r="N423" s="20"/>
      <c r="O423" s="20"/>
      <c r="P423" s="20"/>
      <c r="Q423" s="20"/>
      <c r="R423" s="20"/>
      <c r="S423" s="20"/>
      <c r="T423" s="27"/>
      <c r="U423" s="15"/>
      <c r="V423" s="33"/>
      <c r="W423" s="33"/>
      <c r="X423" s="33"/>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row>
    <row r="424" spans="1:86" ht="12.75" customHeight="1" x14ac:dyDescent="0.3">
      <c r="A424" s="20"/>
      <c r="B424" s="20"/>
      <c r="C424" s="20"/>
      <c r="D424" s="20"/>
      <c r="E424" s="20"/>
      <c r="F424" s="20"/>
      <c r="G424" s="20"/>
      <c r="H424" s="20"/>
      <c r="I424" s="20"/>
      <c r="J424" s="20"/>
      <c r="K424" s="20"/>
      <c r="L424" s="20"/>
      <c r="M424" s="20"/>
      <c r="N424" s="20"/>
      <c r="O424" s="20"/>
      <c r="P424" s="20"/>
      <c r="Q424" s="20"/>
      <c r="R424" s="20"/>
      <c r="S424" s="20"/>
      <c r="T424" s="27"/>
      <c r="U424" s="15"/>
      <c r="V424" s="33"/>
      <c r="W424" s="33"/>
      <c r="X424" s="33"/>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row>
    <row r="425" spans="1:86" ht="12.75" customHeight="1" x14ac:dyDescent="0.3">
      <c r="A425" s="20"/>
      <c r="B425" s="20"/>
      <c r="C425" s="20"/>
      <c r="D425" s="20"/>
      <c r="E425" s="20"/>
      <c r="F425" s="20"/>
      <c r="G425" s="20"/>
      <c r="H425" s="20"/>
      <c r="I425" s="20"/>
      <c r="J425" s="20"/>
      <c r="K425" s="20"/>
      <c r="L425" s="20"/>
      <c r="M425" s="20"/>
      <c r="N425" s="20"/>
      <c r="O425" s="20"/>
      <c r="P425" s="20"/>
      <c r="Q425" s="20"/>
      <c r="R425" s="20"/>
      <c r="S425" s="20"/>
      <c r="T425" s="27"/>
      <c r="U425" s="15"/>
      <c r="V425" s="33"/>
      <c r="W425" s="33"/>
      <c r="X425" s="33"/>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row>
    <row r="426" spans="1:86" ht="12.75" customHeight="1" x14ac:dyDescent="0.3">
      <c r="A426" s="20"/>
      <c r="B426" s="20"/>
      <c r="C426" s="20"/>
      <c r="D426" s="20"/>
      <c r="E426" s="20"/>
      <c r="F426" s="20"/>
      <c r="G426" s="20"/>
      <c r="H426" s="20"/>
      <c r="I426" s="20"/>
      <c r="J426" s="20"/>
      <c r="K426" s="20"/>
      <c r="L426" s="20"/>
      <c r="M426" s="20"/>
      <c r="N426" s="20"/>
      <c r="O426" s="20"/>
      <c r="P426" s="20"/>
      <c r="Q426" s="20"/>
      <c r="R426" s="20"/>
      <c r="S426" s="20"/>
      <c r="T426" s="27"/>
      <c r="U426" s="15"/>
      <c r="V426" s="33"/>
      <c r="W426" s="33"/>
      <c r="X426" s="33"/>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row>
    <row r="427" spans="1:86" ht="12.75" customHeight="1" x14ac:dyDescent="0.3">
      <c r="A427" s="20"/>
      <c r="B427" s="20"/>
      <c r="C427" s="20"/>
      <c r="D427" s="20"/>
      <c r="E427" s="20"/>
      <c r="F427" s="20"/>
      <c r="G427" s="20"/>
      <c r="H427" s="20"/>
      <c r="I427" s="20"/>
      <c r="J427" s="20"/>
      <c r="K427" s="20"/>
      <c r="L427" s="20"/>
      <c r="M427" s="20"/>
      <c r="N427" s="20"/>
      <c r="O427" s="20"/>
      <c r="P427" s="20"/>
      <c r="Q427" s="20"/>
      <c r="R427" s="20"/>
      <c r="S427" s="20"/>
      <c r="T427" s="27"/>
      <c r="U427" s="15"/>
      <c r="V427" s="33"/>
      <c r="W427" s="33"/>
      <c r="X427" s="33"/>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row>
    <row r="428" spans="1:86" ht="12.75" customHeight="1" x14ac:dyDescent="0.3">
      <c r="A428" s="20"/>
      <c r="B428" s="20"/>
      <c r="C428" s="20"/>
      <c r="D428" s="20"/>
      <c r="E428" s="20"/>
      <c r="F428" s="20"/>
      <c r="G428" s="20"/>
      <c r="H428" s="20"/>
      <c r="I428" s="20"/>
      <c r="J428" s="20"/>
      <c r="K428" s="20"/>
      <c r="L428" s="20"/>
      <c r="M428" s="20"/>
      <c r="N428" s="20"/>
      <c r="O428" s="20"/>
      <c r="P428" s="20"/>
      <c r="Q428" s="20"/>
      <c r="R428" s="20"/>
      <c r="S428" s="20"/>
      <c r="T428" s="27"/>
      <c r="U428" s="15"/>
      <c r="V428" s="33"/>
      <c r="W428" s="33"/>
      <c r="X428" s="33"/>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row>
    <row r="429" spans="1:86" ht="12.75" customHeight="1" x14ac:dyDescent="0.3">
      <c r="A429" s="20"/>
      <c r="B429" s="20"/>
      <c r="C429" s="20"/>
      <c r="D429" s="20"/>
      <c r="E429" s="20"/>
      <c r="F429" s="20"/>
      <c r="G429" s="20"/>
      <c r="H429" s="10"/>
      <c r="I429" s="10"/>
      <c r="J429" s="10"/>
      <c r="K429" s="10"/>
      <c r="L429" s="10"/>
      <c r="M429" s="10"/>
      <c r="N429" s="10"/>
      <c r="O429" s="10"/>
      <c r="P429" s="10"/>
      <c r="Q429" s="10"/>
      <c r="R429" s="20"/>
      <c r="S429" s="20"/>
      <c r="T429" s="27"/>
      <c r="U429" s="15"/>
      <c r="V429" s="33"/>
      <c r="W429" s="33"/>
      <c r="X429" s="33"/>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row>
    <row r="430" spans="1:86" ht="12.75" customHeight="1" x14ac:dyDescent="0.3">
      <c r="A430" s="20"/>
      <c r="B430" s="20"/>
      <c r="C430" s="20"/>
      <c r="D430" s="20"/>
      <c r="E430" s="20"/>
      <c r="F430" s="20"/>
      <c r="G430" s="20"/>
      <c r="H430" s="10"/>
      <c r="I430" s="10"/>
      <c r="J430" s="10"/>
      <c r="K430" s="10"/>
      <c r="L430" s="10"/>
      <c r="M430" s="10"/>
      <c r="N430" s="10"/>
      <c r="O430" s="10"/>
      <c r="P430" s="10"/>
      <c r="Q430" s="10"/>
      <c r="R430" s="20"/>
      <c r="S430" s="20"/>
      <c r="T430" s="27"/>
      <c r="V430" s="33"/>
      <c r="W430" s="33"/>
      <c r="X430" s="33"/>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row>
    <row r="431" spans="1:86" ht="12.75" customHeight="1" x14ac:dyDescent="0.3">
      <c r="A431" s="20"/>
      <c r="B431" s="20"/>
      <c r="C431" s="20"/>
      <c r="D431" s="20"/>
      <c r="E431" s="20"/>
      <c r="F431" s="20"/>
      <c r="G431" s="20"/>
      <c r="H431" s="20"/>
      <c r="I431" s="20"/>
      <c r="J431" s="20"/>
      <c r="K431" s="20"/>
      <c r="L431" s="20"/>
      <c r="M431" s="20"/>
      <c r="N431" s="20"/>
      <c r="O431" s="20"/>
      <c r="P431" s="20"/>
      <c r="Q431" s="20"/>
      <c r="R431" s="20"/>
      <c r="S431" s="20"/>
      <c r="T431" s="27"/>
      <c r="V431" s="33"/>
      <c r="W431" s="33"/>
      <c r="X431" s="33"/>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row>
    <row r="432" spans="1:86" ht="12.75" customHeight="1" x14ac:dyDescent="0.3">
      <c r="A432" s="20"/>
      <c r="B432" s="20"/>
      <c r="C432" s="20"/>
      <c r="D432" s="20"/>
      <c r="E432" s="20"/>
      <c r="F432" s="20"/>
      <c r="G432" s="20"/>
      <c r="H432" s="20"/>
      <c r="I432" s="20"/>
      <c r="J432" s="20"/>
      <c r="K432" s="20"/>
      <c r="L432" s="20"/>
      <c r="M432" s="20"/>
      <c r="N432" s="20"/>
      <c r="O432" s="20"/>
      <c r="P432" s="20"/>
      <c r="Q432" s="20"/>
      <c r="R432" s="20"/>
      <c r="S432" s="20"/>
      <c r="T432" s="27"/>
      <c r="U432" s="15"/>
      <c r="V432" s="33"/>
      <c r="W432" s="33"/>
      <c r="X432" s="33"/>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row>
    <row r="433" spans="1:86" ht="12.75" customHeight="1" x14ac:dyDescent="0.3">
      <c r="A433" s="20"/>
      <c r="B433" s="20"/>
      <c r="C433" s="20"/>
      <c r="D433" s="20"/>
      <c r="E433" s="20"/>
      <c r="F433" s="20"/>
      <c r="G433" s="20"/>
      <c r="H433" s="20"/>
      <c r="I433" s="20"/>
      <c r="J433" s="20"/>
      <c r="K433" s="20"/>
      <c r="L433" s="20"/>
      <c r="M433" s="20"/>
      <c r="N433" s="20"/>
      <c r="O433" s="20"/>
      <c r="P433" s="20"/>
      <c r="Q433" s="20"/>
      <c r="R433" s="20"/>
      <c r="S433" s="20"/>
      <c r="T433" s="27"/>
      <c r="U433" s="15"/>
      <c r="V433" s="33"/>
      <c r="W433" s="33"/>
      <c r="X433" s="33"/>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row>
    <row r="434" spans="1:86" ht="12.75" customHeight="1" x14ac:dyDescent="0.3">
      <c r="A434" s="20"/>
      <c r="B434" s="20"/>
      <c r="C434" s="20"/>
      <c r="D434" s="20"/>
      <c r="E434" s="20"/>
      <c r="F434" s="20"/>
      <c r="G434" s="20"/>
      <c r="H434" s="20"/>
      <c r="I434" s="20"/>
      <c r="J434" s="20"/>
      <c r="K434" s="20"/>
      <c r="L434" s="20"/>
      <c r="M434" s="20"/>
      <c r="N434" s="20"/>
      <c r="O434" s="20"/>
      <c r="P434" s="20"/>
      <c r="Q434" s="20"/>
      <c r="R434" s="20"/>
      <c r="S434" s="20"/>
      <c r="T434" s="27"/>
      <c r="U434" s="15"/>
      <c r="V434" s="33"/>
      <c r="W434" s="33"/>
      <c r="X434" s="33"/>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row>
    <row r="435" spans="1:86" ht="12.75" customHeight="1" x14ac:dyDescent="0.3">
      <c r="A435" s="20"/>
      <c r="B435" s="20"/>
      <c r="C435" s="20"/>
      <c r="D435" s="20"/>
      <c r="E435" s="20"/>
      <c r="F435" s="20"/>
      <c r="G435" s="20"/>
      <c r="H435" s="20"/>
      <c r="I435" s="20"/>
      <c r="J435" s="20"/>
      <c r="K435" s="20"/>
      <c r="L435" s="20"/>
      <c r="M435" s="20"/>
      <c r="N435" s="20"/>
      <c r="O435" s="20"/>
      <c r="P435" s="20"/>
      <c r="Q435" s="20"/>
      <c r="R435" s="20"/>
      <c r="S435" s="20"/>
      <c r="T435" s="27"/>
      <c r="U435" s="15"/>
      <c r="V435" s="33"/>
      <c r="W435" s="33"/>
      <c r="X435" s="33"/>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row>
    <row r="436" spans="1:86" ht="12.75" customHeight="1" x14ac:dyDescent="0.3">
      <c r="A436" s="20"/>
      <c r="B436" s="20"/>
      <c r="C436" s="20"/>
      <c r="D436" s="20"/>
      <c r="E436" s="20"/>
      <c r="F436" s="20"/>
      <c r="G436" s="20"/>
      <c r="H436" s="20"/>
      <c r="I436" s="20"/>
      <c r="J436" s="20"/>
      <c r="K436" s="20"/>
      <c r="L436" s="20"/>
      <c r="M436" s="20"/>
      <c r="N436" s="20"/>
      <c r="O436" s="20"/>
      <c r="P436" s="20"/>
      <c r="Q436" s="20"/>
      <c r="R436" s="20"/>
      <c r="S436" s="20"/>
      <c r="T436" s="27"/>
      <c r="U436" s="15"/>
      <c r="V436" s="33"/>
      <c r="W436" s="33"/>
      <c r="X436" s="33"/>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row>
    <row r="437" spans="1:86" ht="12.75" customHeight="1" x14ac:dyDescent="0.3">
      <c r="A437" s="20"/>
      <c r="B437" s="20"/>
      <c r="C437" s="20"/>
      <c r="D437" s="20"/>
      <c r="E437" s="20"/>
      <c r="F437" s="20"/>
      <c r="G437" s="20"/>
      <c r="H437" s="20"/>
      <c r="I437" s="20"/>
      <c r="J437" s="20"/>
      <c r="K437" s="20"/>
      <c r="L437" s="20"/>
      <c r="M437" s="20"/>
      <c r="N437" s="20"/>
      <c r="O437" s="20"/>
      <c r="P437" s="20"/>
      <c r="Q437" s="20"/>
      <c r="R437" s="20"/>
      <c r="S437" s="20"/>
      <c r="T437" s="27"/>
      <c r="U437" s="15"/>
      <c r="V437" s="33"/>
      <c r="W437" s="33"/>
      <c r="X437" s="33"/>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row>
    <row r="438" spans="1:86" ht="12.75" customHeight="1" x14ac:dyDescent="0.3">
      <c r="A438" s="20"/>
      <c r="B438" s="20"/>
      <c r="C438" s="20"/>
      <c r="D438" s="20"/>
      <c r="E438" s="20"/>
      <c r="F438" s="20"/>
      <c r="G438" s="20"/>
      <c r="H438" s="20"/>
      <c r="I438" s="20"/>
      <c r="J438" s="20"/>
      <c r="K438" s="20"/>
      <c r="L438" s="20"/>
      <c r="M438" s="20"/>
      <c r="N438" s="20"/>
      <c r="O438" s="20"/>
      <c r="P438" s="20"/>
      <c r="Q438" s="20"/>
      <c r="R438" s="20"/>
      <c r="S438" s="20"/>
      <c r="T438" s="27"/>
      <c r="U438" s="15"/>
      <c r="V438" s="33"/>
      <c r="W438" s="33"/>
      <c r="X438" s="33"/>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row>
    <row r="439" spans="1:86" ht="12.75" customHeight="1" x14ac:dyDescent="0.3">
      <c r="A439" s="20"/>
      <c r="B439" s="20"/>
      <c r="C439" s="20"/>
      <c r="D439" s="20"/>
      <c r="E439" s="20"/>
      <c r="F439" s="20"/>
      <c r="G439" s="20"/>
      <c r="H439" s="20"/>
      <c r="I439" s="20"/>
      <c r="J439" s="20"/>
      <c r="K439" s="20"/>
      <c r="L439" s="20"/>
      <c r="M439" s="20"/>
      <c r="N439" s="20"/>
      <c r="O439" s="20"/>
      <c r="P439" s="20"/>
      <c r="Q439" s="20"/>
      <c r="R439" s="20"/>
      <c r="S439" s="20"/>
      <c r="T439" s="27"/>
      <c r="U439" s="15"/>
      <c r="V439" s="33"/>
      <c r="W439" s="33"/>
      <c r="X439" s="33"/>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row>
    <row r="440" spans="1:86" ht="12.75" customHeight="1" x14ac:dyDescent="0.3">
      <c r="A440" s="488" t="s">
        <v>244</v>
      </c>
      <c r="B440" s="488"/>
      <c r="C440" s="488"/>
      <c r="D440" s="488"/>
      <c r="E440" s="488"/>
      <c r="F440" s="488"/>
      <c r="G440" s="488"/>
      <c r="H440" s="488"/>
      <c r="I440" s="488"/>
      <c r="J440" s="488"/>
      <c r="K440" s="488"/>
      <c r="L440" s="488"/>
      <c r="M440" s="488"/>
      <c r="N440" s="488"/>
      <c r="O440" s="488"/>
      <c r="P440" s="488"/>
      <c r="Q440" s="488"/>
      <c r="R440" s="488"/>
      <c r="S440" s="488"/>
      <c r="T440" s="488"/>
      <c r="U440" s="15"/>
      <c r="V440" s="33"/>
      <c r="W440" s="33"/>
      <c r="X440" s="33"/>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row>
    <row r="441" spans="1:86" ht="12.75" customHeight="1" x14ac:dyDescent="0.3">
      <c r="A441" s="488"/>
      <c r="B441" s="488"/>
      <c r="C441" s="488"/>
      <c r="D441" s="488"/>
      <c r="E441" s="488"/>
      <c r="F441" s="488"/>
      <c r="G441" s="488"/>
      <c r="H441" s="488"/>
      <c r="I441" s="488"/>
      <c r="J441" s="488"/>
      <c r="K441" s="488"/>
      <c r="L441" s="488"/>
      <c r="M441" s="488"/>
      <c r="N441" s="488"/>
      <c r="O441" s="488"/>
      <c r="P441" s="488"/>
      <c r="Q441" s="488"/>
      <c r="R441" s="488"/>
      <c r="S441" s="488"/>
      <c r="T441" s="488"/>
      <c r="U441" s="15"/>
      <c r="V441" s="33"/>
      <c r="W441" s="33"/>
      <c r="X441" s="33"/>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row>
    <row r="442" spans="1:86" ht="12.75" customHeight="1" x14ac:dyDescent="0.3">
      <c r="A442" s="20"/>
      <c r="B442" s="20"/>
      <c r="C442" s="20"/>
      <c r="D442" s="20"/>
      <c r="E442" s="20"/>
      <c r="F442" s="20"/>
      <c r="G442" s="20"/>
      <c r="H442" s="20"/>
      <c r="I442" s="20"/>
      <c r="J442" s="20"/>
      <c r="K442" s="20"/>
      <c r="L442" s="20"/>
      <c r="M442" s="20"/>
      <c r="N442" s="20"/>
      <c r="O442" s="20"/>
      <c r="P442" s="20"/>
      <c r="Q442" s="20"/>
      <c r="R442" s="20"/>
      <c r="S442" s="20"/>
      <c r="T442" s="27"/>
      <c r="U442" s="15"/>
      <c r="V442" s="33"/>
      <c r="W442" s="33"/>
      <c r="X442" s="33"/>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row>
    <row r="443" spans="1:86" ht="16.5" x14ac:dyDescent="0.35">
      <c r="A443" s="302" t="s">
        <v>347</v>
      </c>
      <c r="B443" s="20"/>
      <c r="C443" s="20"/>
      <c r="D443" s="20"/>
      <c r="E443" s="20"/>
      <c r="F443" s="20"/>
      <c r="G443" s="20"/>
      <c r="H443" s="20"/>
      <c r="I443" s="20"/>
      <c r="J443" s="20"/>
      <c r="K443" s="20"/>
      <c r="L443" s="20"/>
      <c r="M443" s="20"/>
      <c r="N443" s="20"/>
      <c r="O443" s="20"/>
      <c r="P443" s="20"/>
      <c r="Q443" s="20"/>
      <c r="R443" s="20"/>
      <c r="S443" s="20"/>
      <c r="T443" s="27"/>
      <c r="U443" s="15"/>
      <c r="V443" s="33"/>
      <c r="W443" s="33"/>
      <c r="X443" s="33"/>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row>
    <row r="444" spans="1:86" ht="16.5" x14ac:dyDescent="0.3">
      <c r="A444" s="304" t="s">
        <v>321</v>
      </c>
      <c r="B444" s="20"/>
      <c r="C444" s="20"/>
      <c r="D444" s="20"/>
      <c r="E444" s="10"/>
      <c r="F444" s="20"/>
      <c r="G444" s="20"/>
      <c r="H444" s="20"/>
      <c r="I444" s="20"/>
      <c r="J444" s="20"/>
      <c r="K444" s="10"/>
      <c r="L444" s="10"/>
      <c r="M444" s="20"/>
      <c r="N444" s="20"/>
      <c r="O444" s="20"/>
      <c r="P444" s="20"/>
      <c r="Q444" s="20"/>
      <c r="R444" s="20"/>
      <c r="S444" s="20"/>
      <c r="T444" s="27"/>
      <c r="U444" s="15"/>
      <c r="V444" s="33"/>
      <c r="W444" s="33"/>
      <c r="X444" s="33"/>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row>
    <row r="445" spans="1:86" ht="16.5" x14ac:dyDescent="0.35">
      <c r="A445" s="303" t="s">
        <v>348</v>
      </c>
      <c r="B445" s="20"/>
      <c r="C445" s="20"/>
      <c r="D445" s="20"/>
      <c r="E445" s="20"/>
      <c r="F445" s="20"/>
      <c r="G445" s="10"/>
      <c r="H445" s="20"/>
      <c r="I445" s="20"/>
      <c r="J445" s="20"/>
      <c r="K445" s="10"/>
      <c r="L445" s="10"/>
      <c r="M445" s="20"/>
      <c r="N445" s="20"/>
      <c r="O445" s="20"/>
      <c r="P445" s="20"/>
      <c r="Q445" s="20"/>
      <c r="R445" s="20"/>
      <c r="S445" s="20"/>
      <c r="T445" s="27"/>
      <c r="U445" s="15"/>
      <c r="V445" s="33"/>
      <c r="W445" s="33"/>
      <c r="X445" s="33"/>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row>
    <row r="446" spans="1:86" ht="16.5" x14ac:dyDescent="0.3">
      <c r="A446" s="304" t="s">
        <v>245</v>
      </c>
      <c r="B446" s="20"/>
      <c r="C446" s="20"/>
      <c r="D446" s="20"/>
      <c r="E446" s="20"/>
      <c r="F446" s="20"/>
      <c r="G446" s="10"/>
      <c r="H446" s="20"/>
      <c r="I446" s="20"/>
      <c r="J446" s="20"/>
      <c r="K446" s="10"/>
      <c r="L446" s="10"/>
      <c r="M446" s="20"/>
      <c r="N446" s="20"/>
      <c r="O446" s="20"/>
      <c r="P446" s="20"/>
      <c r="Q446" s="20"/>
      <c r="R446" s="20"/>
      <c r="S446" s="20"/>
      <c r="T446" s="27"/>
      <c r="U446" s="15"/>
      <c r="V446" s="33"/>
      <c r="W446" s="33"/>
      <c r="X446" s="33"/>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row>
    <row r="447" spans="1:86" ht="16.5" x14ac:dyDescent="0.3">
      <c r="A447" s="304" t="s">
        <v>246</v>
      </c>
      <c r="B447" s="10"/>
      <c r="C447" s="10"/>
      <c r="D447" s="10"/>
      <c r="E447" s="10"/>
      <c r="F447" s="10"/>
      <c r="G447" s="10"/>
      <c r="H447" s="10"/>
      <c r="I447" s="10"/>
      <c r="J447" s="10"/>
      <c r="K447" s="10"/>
      <c r="L447" s="10"/>
      <c r="M447" s="10"/>
      <c r="N447" s="10"/>
      <c r="O447" s="20"/>
      <c r="P447" s="20"/>
      <c r="Q447" s="20"/>
      <c r="R447" s="20"/>
      <c r="S447" s="20"/>
      <c r="T447" s="27"/>
      <c r="U447" s="15"/>
      <c r="V447" s="33"/>
      <c r="W447" s="33"/>
      <c r="X447" s="33"/>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row>
    <row r="448" spans="1:86" ht="16.5" x14ac:dyDescent="0.35">
      <c r="A448" s="303" t="s">
        <v>349</v>
      </c>
      <c r="B448" s="10"/>
      <c r="C448" s="10"/>
      <c r="D448" s="10"/>
      <c r="E448" s="10"/>
      <c r="F448" s="10"/>
      <c r="G448" s="10"/>
      <c r="H448" s="10"/>
      <c r="I448" s="10"/>
      <c r="J448" s="10"/>
      <c r="K448" s="10"/>
      <c r="L448" s="10"/>
      <c r="M448" s="10"/>
      <c r="N448" s="10"/>
      <c r="O448" s="20"/>
      <c r="P448" s="20"/>
      <c r="Q448" s="20"/>
      <c r="R448" s="20"/>
      <c r="S448" s="20"/>
      <c r="T448" s="27"/>
      <c r="U448" s="15"/>
      <c r="V448" s="33"/>
      <c r="W448" s="33"/>
      <c r="X448" s="33"/>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row>
    <row r="449" spans="1:86" ht="16.5" x14ac:dyDescent="0.3">
      <c r="A449" s="304" t="s">
        <v>247</v>
      </c>
      <c r="B449" s="10"/>
      <c r="C449" s="10"/>
      <c r="D449" s="10"/>
      <c r="E449" s="10"/>
      <c r="F449" s="10"/>
      <c r="G449" s="10"/>
      <c r="H449" s="10"/>
      <c r="I449" s="10"/>
      <c r="J449" s="10"/>
      <c r="K449" s="10"/>
      <c r="L449" s="10"/>
      <c r="M449" s="10"/>
      <c r="N449" s="10"/>
      <c r="O449" s="20"/>
      <c r="P449" s="20"/>
      <c r="Q449" s="20"/>
      <c r="R449" s="20"/>
      <c r="S449" s="20"/>
      <c r="T449" s="27"/>
      <c r="U449" s="15"/>
      <c r="V449" s="33"/>
      <c r="W449" s="33"/>
      <c r="X449" s="33"/>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row>
    <row r="450" spans="1:86" ht="16.5" x14ac:dyDescent="0.35">
      <c r="A450" s="302" t="s">
        <v>350</v>
      </c>
      <c r="B450" s="20"/>
      <c r="C450" s="20"/>
      <c r="D450" s="20"/>
      <c r="E450" s="20"/>
      <c r="F450" s="20"/>
      <c r="G450" s="20"/>
      <c r="H450" s="20"/>
      <c r="I450" s="20"/>
      <c r="J450" s="20"/>
      <c r="K450" s="20"/>
      <c r="L450" s="10"/>
      <c r="M450" s="20"/>
      <c r="N450" s="20"/>
      <c r="O450" s="20"/>
      <c r="P450" s="20"/>
      <c r="Q450" s="20"/>
      <c r="R450" s="20"/>
      <c r="S450" s="20"/>
      <c r="T450" s="27"/>
      <c r="U450" s="15"/>
      <c r="V450" s="33"/>
      <c r="W450" s="33"/>
      <c r="X450" s="33"/>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row>
    <row r="451" spans="1:86" ht="16.5" x14ac:dyDescent="0.3">
      <c r="A451" s="305" t="s">
        <v>248</v>
      </c>
      <c r="B451" s="20"/>
      <c r="C451" s="20"/>
      <c r="D451" s="20"/>
      <c r="E451" s="10"/>
      <c r="F451" s="20"/>
      <c r="G451" s="20"/>
      <c r="H451" s="20"/>
      <c r="I451" s="20"/>
      <c r="J451" s="20"/>
      <c r="K451" s="10"/>
      <c r="L451" s="10"/>
      <c r="M451" s="20"/>
      <c r="N451" s="20"/>
      <c r="O451" s="20"/>
      <c r="P451" s="20"/>
      <c r="Q451" s="20"/>
      <c r="R451" s="20"/>
      <c r="S451" s="20"/>
      <c r="T451" s="27"/>
      <c r="U451" s="15"/>
      <c r="V451" s="33"/>
      <c r="W451" s="33"/>
      <c r="X451" s="33"/>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row>
    <row r="452" spans="1:86" ht="16.5" x14ac:dyDescent="0.35">
      <c r="A452" s="303" t="s">
        <v>351</v>
      </c>
      <c r="B452" s="20"/>
      <c r="C452" s="20"/>
      <c r="D452" s="20"/>
      <c r="E452" s="20"/>
      <c r="F452" s="20"/>
      <c r="G452" s="20"/>
      <c r="H452" s="20"/>
      <c r="I452" s="10"/>
      <c r="J452" s="10"/>
      <c r="K452" s="10"/>
      <c r="L452" s="10"/>
      <c r="M452" s="20"/>
      <c r="N452" s="20"/>
      <c r="O452" s="20"/>
      <c r="P452" s="20"/>
      <c r="Q452" s="20"/>
      <c r="R452" s="20"/>
      <c r="S452" s="20"/>
      <c r="T452" s="27"/>
      <c r="U452" s="15"/>
      <c r="V452" s="33"/>
      <c r="W452" s="33"/>
      <c r="X452" s="33"/>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row>
    <row r="453" spans="1:86" ht="16.5" x14ac:dyDescent="0.3">
      <c r="A453" s="304" t="s">
        <v>346</v>
      </c>
      <c r="B453" s="20"/>
      <c r="C453" s="20"/>
      <c r="D453" s="20"/>
      <c r="E453" s="20"/>
      <c r="F453" s="20"/>
      <c r="G453" s="20"/>
      <c r="H453" s="20"/>
      <c r="I453" s="20"/>
      <c r="J453" s="20"/>
      <c r="K453" s="10"/>
      <c r="L453" s="99"/>
      <c r="M453" s="20"/>
      <c r="N453" s="20"/>
      <c r="O453" s="20"/>
      <c r="P453" s="20"/>
      <c r="Q453" s="20"/>
      <c r="R453" s="20"/>
      <c r="S453" s="20"/>
      <c r="T453" s="27"/>
      <c r="U453" s="15"/>
      <c r="V453" s="33"/>
      <c r="W453" s="33"/>
      <c r="X453" s="33"/>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row>
    <row r="454" spans="1:86" ht="12.75" customHeight="1" x14ac:dyDescent="0.3">
      <c r="A454" s="10"/>
      <c r="B454" s="103"/>
      <c r="C454" s="103"/>
      <c r="D454" s="103"/>
      <c r="E454" s="103"/>
      <c r="F454" s="103"/>
      <c r="G454" s="103"/>
      <c r="H454" s="103"/>
      <c r="I454" s="103"/>
      <c r="J454" s="103"/>
      <c r="K454" s="103"/>
      <c r="L454" s="103"/>
      <c r="M454" s="103"/>
      <c r="N454" s="103"/>
      <c r="O454" s="103"/>
      <c r="P454" s="103"/>
      <c r="Q454" s="103"/>
      <c r="R454" s="103"/>
      <c r="S454" s="103"/>
      <c r="T454" s="103"/>
      <c r="U454" s="15"/>
      <c r="V454" s="33"/>
      <c r="W454" s="33"/>
      <c r="X454" s="33"/>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row>
    <row r="455" spans="1:86" ht="12.75" customHeight="1" x14ac:dyDescent="0.3">
      <c r="A455" s="103"/>
      <c r="B455" s="103"/>
      <c r="C455" s="103"/>
      <c r="D455" s="103"/>
      <c r="E455" s="103"/>
      <c r="F455" s="103"/>
      <c r="G455" s="103"/>
      <c r="H455" s="103"/>
      <c r="I455" s="103"/>
      <c r="J455" s="103"/>
      <c r="K455" s="103"/>
      <c r="L455" s="103"/>
      <c r="M455" s="103"/>
      <c r="N455" s="103"/>
      <c r="O455" s="103"/>
      <c r="P455" s="103"/>
      <c r="Q455" s="103"/>
      <c r="R455" s="103"/>
      <c r="S455" s="103"/>
      <c r="T455" s="103"/>
      <c r="U455" s="15"/>
      <c r="V455" s="33"/>
      <c r="W455" s="33"/>
      <c r="X455" s="33"/>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row>
    <row r="456" spans="1:86" ht="12.75" customHeight="1" x14ac:dyDescent="0.3">
      <c r="A456" s="100" t="s">
        <v>249</v>
      </c>
      <c r="B456" s="25"/>
      <c r="C456" s="25"/>
      <c r="D456" s="25"/>
      <c r="E456" s="25"/>
      <c r="F456" s="25"/>
      <c r="G456" s="25"/>
      <c r="H456" s="25"/>
      <c r="I456" s="25"/>
      <c r="J456" s="25"/>
      <c r="K456" s="25"/>
      <c r="L456" s="25"/>
      <c r="M456" s="25"/>
      <c r="N456" s="25"/>
      <c r="O456" s="25"/>
      <c r="P456" s="25"/>
      <c r="Q456" s="25"/>
      <c r="R456" s="25"/>
      <c r="S456" s="25"/>
      <c r="T456" s="11"/>
      <c r="U456" s="15"/>
      <c r="V456" s="33"/>
      <c r="W456" s="33"/>
      <c r="X456" s="33"/>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row>
    <row r="457" spans="1:86" ht="15" x14ac:dyDescent="0.3">
      <c r="A457" s="555" t="s">
        <v>250</v>
      </c>
      <c r="B457" s="555"/>
      <c r="C457" s="555"/>
      <c r="D457" s="555"/>
      <c r="E457" s="555"/>
      <c r="F457" s="555"/>
      <c r="G457" s="555"/>
      <c r="H457" s="555"/>
      <c r="I457" s="555"/>
      <c r="J457" s="555"/>
      <c r="K457" s="555"/>
      <c r="L457" s="555"/>
      <c r="M457" s="555"/>
      <c r="N457" s="555"/>
      <c r="O457" s="555"/>
      <c r="P457" s="555"/>
      <c r="Q457" s="555"/>
      <c r="R457" s="555"/>
      <c r="S457" s="555"/>
      <c r="T457" s="555"/>
      <c r="U457" s="15"/>
      <c r="V457" s="33"/>
      <c r="W457" s="33"/>
      <c r="X457" s="33"/>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row>
    <row r="458" spans="1:86" ht="12.75" customHeight="1" x14ac:dyDescent="0.3">
      <c r="A458" s="10"/>
      <c r="B458" s="25"/>
      <c r="C458" s="25"/>
      <c r="D458" s="25"/>
      <c r="E458" s="25"/>
      <c r="F458" s="25"/>
      <c r="G458" s="25"/>
      <c r="H458" s="25"/>
      <c r="I458" s="25"/>
      <c r="J458" s="25"/>
      <c r="K458" s="25"/>
      <c r="L458" s="25"/>
      <c r="M458" s="25"/>
      <c r="N458" s="25"/>
      <c r="O458" s="25"/>
      <c r="P458" s="25"/>
      <c r="Q458" s="25"/>
      <c r="R458" s="25"/>
      <c r="S458" s="25"/>
      <c r="T458" s="11"/>
      <c r="U458" s="15"/>
      <c r="V458" s="33"/>
      <c r="W458" s="33"/>
      <c r="X458" s="33"/>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row>
    <row r="459" spans="1:86" ht="12.75" customHeight="1" x14ac:dyDescent="0.3">
      <c r="A459" s="101" t="s">
        <v>251</v>
      </c>
      <c r="B459" s="25"/>
      <c r="C459" s="25"/>
      <c r="D459" s="25"/>
      <c r="E459" s="25"/>
      <c r="F459" s="25"/>
      <c r="G459" s="25"/>
      <c r="H459" s="25"/>
      <c r="I459" s="25"/>
      <c r="J459" s="25"/>
      <c r="K459" s="25"/>
      <c r="L459" s="25"/>
      <c r="M459" s="25"/>
      <c r="N459" s="25"/>
      <c r="O459" s="25"/>
      <c r="P459" s="25"/>
      <c r="Q459" s="25"/>
      <c r="R459" s="25"/>
      <c r="S459" s="25"/>
      <c r="T459" s="11"/>
      <c r="U459" s="15"/>
      <c r="V459" s="33"/>
      <c r="W459" s="33"/>
      <c r="X459" s="33"/>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row>
    <row r="460" spans="1:86" ht="12.75" customHeight="1" x14ac:dyDescent="0.3">
      <c r="A460" s="25"/>
      <c r="B460" s="25"/>
      <c r="C460" s="25"/>
      <c r="D460" s="25"/>
      <c r="E460" s="25"/>
      <c r="F460" s="25"/>
      <c r="G460" s="25"/>
      <c r="H460" s="25"/>
      <c r="I460" s="25"/>
      <c r="J460" s="25"/>
      <c r="K460" s="25"/>
      <c r="L460" s="25"/>
      <c r="M460" s="25"/>
      <c r="N460" s="25"/>
      <c r="O460" s="25"/>
      <c r="P460" s="25"/>
      <c r="Q460" s="25"/>
      <c r="R460" s="25"/>
      <c r="S460" s="25"/>
      <c r="T460" s="11"/>
      <c r="U460" s="15"/>
      <c r="V460" s="33"/>
      <c r="W460" s="33"/>
      <c r="X460" s="33"/>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row>
    <row r="461" spans="1:86" ht="12.75" customHeight="1" x14ac:dyDescent="0.3">
      <c r="A461" s="555" t="s">
        <v>276</v>
      </c>
      <c r="B461" s="555"/>
      <c r="C461" s="555"/>
      <c r="D461" s="555"/>
      <c r="E461" s="555"/>
      <c r="F461" s="555"/>
      <c r="G461" s="555"/>
      <c r="H461" s="555"/>
      <c r="I461" s="555"/>
      <c r="J461" s="555"/>
      <c r="K461" s="555"/>
      <c r="L461" s="555"/>
      <c r="M461" s="555"/>
      <c r="N461" s="555"/>
      <c r="O461" s="555"/>
      <c r="P461" s="555"/>
      <c r="Q461" s="555"/>
      <c r="R461" s="555"/>
      <c r="S461" s="555"/>
      <c r="T461" s="555"/>
      <c r="U461" s="15"/>
      <c r="V461" s="33"/>
      <c r="W461" s="33"/>
      <c r="X461" s="33"/>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row>
    <row r="462" spans="1:86" ht="12.75" customHeight="1" x14ac:dyDescent="0.3">
      <c r="A462" s="555"/>
      <c r="B462" s="555"/>
      <c r="C462" s="555"/>
      <c r="D462" s="555"/>
      <c r="E462" s="555"/>
      <c r="F462" s="555"/>
      <c r="G462" s="555"/>
      <c r="H462" s="555"/>
      <c r="I462" s="555"/>
      <c r="J462" s="555"/>
      <c r="K462" s="555"/>
      <c r="L462" s="555"/>
      <c r="M462" s="555"/>
      <c r="N462" s="555"/>
      <c r="O462" s="555"/>
      <c r="P462" s="555"/>
      <c r="Q462" s="555"/>
      <c r="R462" s="555"/>
      <c r="S462" s="555"/>
      <c r="T462" s="555"/>
      <c r="U462" s="15"/>
      <c r="V462" s="33"/>
      <c r="W462" s="33"/>
      <c r="X462" s="33"/>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row>
    <row r="463" spans="1:86" ht="12.75" customHeight="1" x14ac:dyDescent="0.3">
      <c r="A463" s="555"/>
      <c r="B463" s="555"/>
      <c r="C463" s="555"/>
      <c r="D463" s="555"/>
      <c r="E463" s="555"/>
      <c r="F463" s="555"/>
      <c r="G463" s="555"/>
      <c r="H463" s="555"/>
      <c r="I463" s="555"/>
      <c r="J463" s="555"/>
      <c r="K463" s="555"/>
      <c r="L463" s="555"/>
      <c r="M463" s="555"/>
      <c r="N463" s="555"/>
      <c r="O463" s="555"/>
      <c r="P463" s="555"/>
      <c r="Q463" s="555"/>
      <c r="R463" s="555"/>
      <c r="S463" s="555"/>
      <c r="T463" s="555"/>
      <c r="U463" s="15"/>
      <c r="V463" s="33"/>
      <c r="W463" s="33"/>
      <c r="X463" s="33"/>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row>
    <row r="464" spans="1:86" ht="12.75" customHeight="1" x14ac:dyDescent="0.3">
      <c r="A464" s="103"/>
      <c r="B464" s="103"/>
      <c r="C464" s="103"/>
      <c r="D464" s="103"/>
      <c r="E464" s="103"/>
      <c r="F464" s="103"/>
      <c r="G464" s="103"/>
      <c r="H464" s="103"/>
      <c r="I464" s="103"/>
      <c r="J464" s="103"/>
      <c r="K464" s="103"/>
      <c r="L464" s="103"/>
      <c r="M464" s="103"/>
      <c r="N464" s="103"/>
      <c r="O464" s="103"/>
      <c r="P464" s="103"/>
      <c r="Q464" s="103"/>
      <c r="R464" s="103"/>
      <c r="S464" s="103"/>
      <c r="T464" s="11"/>
      <c r="U464" s="15"/>
      <c r="V464" s="33"/>
      <c r="W464" s="33"/>
      <c r="X464" s="33"/>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row>
    <row r="465" spans="1:86" ht="12.75" customHeight="1" x14ac:dyDescent="0.3">
      <c r="A465" s="103"/>
      <c r="B465" s="103"/>
      <c r="C465" s="103"/>
      <c r="D465" s="103"/>
      <c r="E465" s="103"/>
      <c r="F465" s="103"/>
      <c r="G465" s="103"/>
      <c r="H465" s="103"/>
      <c r="I465" s="103"/>
      <c r="J465" s="103"/>
      <c r="K465" s="103"/>
      <c r="L465" s="103"/>
      <c r="M465" s="103"/>
      <c r="N465" s="103"/>
      <c r="O465" s="103"/>
      <c r="P465" s="103"/>
      <c r="Q465" s="103"/>
      <c r="R465" s="103"/>
      <c r="S465" s="103"/>
      <c r="T465" s="11"/>
      <c r="U465" s="15"/>
      <c r="V465" s="15"/>
      <c r="W465" s="15"/>
      <c r="X465" s="33"/>
      <c r="Y465" s="33"/>
      <c r="Z465" s="33"/>
      <c r="AA465" s="33"/>
      <c r="AB465" s="15"/>
      <c r="AC465" s="33"/>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row>
    <row r="466" spans="1:86" ht="12.75" customHeight="1" x14ac:dyDescent="0.3">
      <c r="A466" s="103"/>
      <c r="B466" s="103"/>
      <c r="C466" s="103"/>
      <c r="D466" s="103"/>
      <c r="E466" s="103"/>
      <c r="F466" s="103"/>
      <c r="G466" s="103"/>
      <c r="H466" s="103"/>
      <c r="I466" s="103"/>
      <c r="J466" s="103"/>
      <c r="K466" s="103"/>
      <c r="L466" s="103"/>
      <c r="M466" s="103"/>
      <c r="N466" s="103"/>
      <c r="O466" s="103"/>
      <c r="P466" s="103"/>
      <c r="Q466" s="103"/>
      <c r="R466" s="103"/>
      <c r="S466" s="103"/>
      <c r="T466" s="11"/>
      <c r="U466" s="15"/>
      <c r="V466" s="33"/>
      <c r="W466" s="33"/>
      <c r="X466" s="33"/>
      <c r="Y466" s="33"/>
      <c r="Z466" s="33"/>
      <c r="AA466" s="33"/>
      <c r="AB466" s="33"/>
      <c r="AC466" s="33"/>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row>
    <row r="467" spans="1:86" ht="12.75" customHeight="1" x14ac:dyDescent="0.3">
      <c r="A467" s="103"/>
      <c r="B467" s="103"/>
      <c r="C467" s="103"/>
      <c r="D467" s="103"/>
      <c r="E467" s="103"/>
      <c r="F467" s="103"/>
      <c r="G467" s="103"/>
      <c r="H467" s="103"/>
      <c r="I467" s="103"/>
      <c r="J467" s="103"/>
      <c r="K467" s="103"/>
      <c r="L467" s="103"/>
      <c r="M467" s="103"/>
      <c r="N467" s="103"/>
      <c r="O467" s="103"/>
      <c r="P467" s="103"/>
      <c r="Q467" s="103"/>
      <c r="R467" s="103"/>
      <c r="S467" s="103"/>
      <c r="T467" s="11"/>
      <c r="U467" s="15"/>
      <c r="V467" s="33"/>
      <c r="W467" s="33"/>
      <c r="X467" s="33"/>
      <c r="Y467" s="33"/>
      <c r="Z467" s="33"/>
      <c r="AA467" s="33"/>
      <c r="AB467" s="33"/>
      <c r="AC467" s="33"/>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row>
    <row r="468" spans="1:86" ht="12.75" customHeight="1" x14ac:dyDescent="0.3">
      <c r="A468" s="103"/>
      <c r="B468" s="103"/>
      <c r="C468" s="103"/>
      <c r="D468" s="103"/>
      <c r="E468" s="103"/>
      <c r="F468" s="103"/>
      <c r="G468" s="103"/>
      <c r="H468" s="103"/>
      <c r="I468" s="103"/>
      <c r="J468" s="103"/>
      <c r="K468" s="103"/>
      <c r="L468" s="103"/>
      <c r="M468" s="103"/>
      <c r="N468" s="103"/>
      <c r="O468" s="103"/>
      <c r="P468" s="103"/>
      <c r="Q468" s="103"/>
      <c r="R468" s="103"/>
      <c r="S468" s="103"/>
      <c r="T468" s="11"/>
      <c r="U468" s="15"/>
      <c r="V468" s="33"/>
      <c r="W468" s="33"/>
      <c r="X468" s="33"/>
      <c r="Y468" s="33"/>
      <c r="Z468" s="33"/>
      <c r="AA468" s="33"/>
      <c r="AB468" s="33"/>
      <c r="AC468" s="33"/>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row>
    <row r="469" spans="1:86" ht="12.75" customHeight="1" x14ac:dyDescent="0.3">
      <c r="A469" s="163"/>
      <c r="B469" s="163"/>
      <c r="C469" s="163"/>
      <c r="D469" s="163"/>
      <c r="E469" s="163"/>
      <c r="F469" s="163"/>
      <c r="G469" s="163"/>
      <c r="H469" s="163"/>
      <c r="I469" s="163"/>
      <c r="J469" s="163"/>
      <c r="K469" s="163"/>
      <c r="L469" s="163"/>
      <c r="M469" s="163"/>
      <c r="N469" s="163"/>
      <c r="O469" s="163"/>
      <c r="P469" s="10"/>
      <c r="Q469" s="10"/>
      <c r="R469" s="10"/>
      <c r="S469" s="10"/>
      <c r="T469" s="11"/>
      <c r="U469" s="15"/>
      <c r="V469" s="33"/>
      <c r="W469" s="33"/>
      <c r="X469" s="33"/>
      <c r="Y469" s="33"/>
      <c r="Z469" s="33"/>
      <c r="AA469" s="33"/>
      <c r="AB469" s="33"/>
      <c r="AC469" s="33"/>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row>
    <row r="470" spans="1:86" ht="12.75" customHeight="1" x14ac:dyDescent="0.3">
      <c r="A470" s="143"/>
      <c r="B470" s="143"/>
      <c r="C470" s="143"/>
      <c r="D470" s="143"/>
      <c r="E470" s="143"/>
      <c r="F470" s="143"/>
      <c r="G470" s="143"/>
      <c r="H470" s="143"/>
      <c r="I470" s="143"/>
      <c r="J470" s="143"/>
      <c r="K470" s="143"/>
      <c r="L470" s="143"/>
      <c r="M470" s="143"/>
      <c r="N470" s="143"/>
      <c r="O470" s="143"/>
      <c r="P470" s="143"/>
      <c r="Q470" s="143"/>
      <c r="R470" s="143"/>
      <c r="S470" s="143"/>
      <c r="T470" s="143"/>
      <c r="U470" s="15"/>
      <c r="V470" s="33"/>
      <c r="W470" s="33"/>
      <c r="X470" s="33"/>
      <c r="Y470" s="33"/>
      <c r="Z470" s="33"/>
      <c r="AA470" s="33"/>
      <c r="AB470" s="33"/>
      <c r="AC470" s="33"/>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row>
    <row r="471" spans="1:86" ht="12.75" customHeight="1" x14ac:dyDescent="0.3">
      <c r="A471" s="143"/>
      <c r="B471" s="143"/>
      <c r="C471" s="143"/>
      <c r="D471" s="143"/>
      <c r="E471" s="143"/>
      <c r="F471" s="143"/>
      <c r="G471" s="143"/>
      <c r="H471" s="143"/>
      <c r="I471" s="143"/>
      <c r="J471" s="143"/>
      <c r="K471" s="143"/>
      <c r="L471" s="143"/>
      <c r="M471" s="143"/>
      <c r="N471" s="143"/>
      <c r="O471" s="143"/>
      <c r="P471" s="143"/>
      <c r="Q471" s="143"/>
      <c r="R471" s="143"/>
      <c r="S471" s="143"/>
      <c r="T471" s="143"/>
      <c r="U471" s="15"/>
      <c r="V471" s="33"/>
      <c r="W471" s="33"/>
      <c r="X471" s="33"/>
      <c r="Y471" s="33"/>
      <c r="Z471" s="33"/>
      <c r="AA471" s="33"/>
      <c r="AB471" s="33"/>
      <c r="AC471" s="33"/>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row>
    <row r="472" spans="1:86" ht="12.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5"/>
      <c r="V472" s="33"/>
      <c r="W472" s="33"/>
      <c r="X472" s="102"/>
      <c r="Y472" s="33"/>
      <c r="Z472" s="33"/>
      <c r="AA472" s="33"/>
      <c r="AB472" s="33"/>
      <c r="AC472" s="102"/>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row>
    <row r="473" spans="1:86" ht="12.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5"/>
      <c r="V473" s="33"/>
      <c r="W473" s="33"/>
      <c r="X473" s="33"/>
      <c r="Y473" s="33"/>
      <c r="Z473" s="33"/>
      <c r="AA473" s="33"/>
      <c r="AB473" s="33"/>
      <c r="AC473" s="33"/>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row>
    <row r="474" spans="1:86" ht="12.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5"/>
      <c r="V474" s="15"/>
      <c r="W474" s="33"/>
      <c r="X474" s="33"/>
      <c r="Y474" s="33"/>
      <c r="Z474" s="33"/>
      <c r="AA474" s="33"/>
      <c r="AB474" s="33"/>
      <c r="AC474" s="33"/>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row>
    <row r="475" spans="1:86" ht="12.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5"/>
      <c r="V475" s="33"/>
      <c r="W475" s="33"/>
      <c r="X475" s="33"/>
      <c r="Y475" s="33"/>
      <c r="Z475" s="33"/>
      <c r="AA475" s="33"/>
      <c r="AB475" s="33"/>
      <c r="AC475" s="33"/>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row>
    <row r="476" spans="1:86" x14ac:dyDescent="0.2">
      <c r="A476" s="16"/>
      <c r="B476" s="16"/>
      <c r="C476" s="16"/>
      <c r="D476" s="16"/>
      <c r="E476" s="16"/>
      <c r="F476" s="16"/>
      <c r="G476" s="16"/>
      <c r="H476" s="16"/>
      <c r="I476" s="16"/>
      <c r="J476" s="16"/>
      <c r="K476" s="16"/>
      <c r="L476" s="16"/>
      <c r="M476" s="16"/>
      <c r="N476" s="16"/>
      <c r="O476" s="16"/>
      <c r="P476" s="16"/>
      <c r="Q476" s="16"/>
      <c r="R476" s="16"/>
      <c r="S476" s="16"/>
      <c r="T476" s="16"/>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row>
    <row r="477" spans="1:86" x14ac:dyDescent="0.2">
      <c r="A477" s="16"/>
      <c r="B477" s="16"/>
      <c r="C477" s="16"/>
      <c r="D477" s="16"/>
      <c r="E477" s="16"/>
      <c r="F477" s="16"/>
      <c r="G477" s="16"/>
      <c r="H477" s="16"/>
      <c r="I477" s="16"/>
      <c r="J477" s="16"/>
      <c r="K477" s="16"/>
      <c r="L477" s="16"/>
      <c r="M477" s="16"/>
      <c r="N477" s="16"/>
      <c r="O477" s="16"/>
      <c r="P477" s="16"/>
      <c r="Q477" s="16"/>
      <c r="R477" s="16"/>
      <c r="S477" s="16"/>
      <c r="T477" s="16"/>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row>
    <row r="478" spans="1:86" x14ac:dyDescent="0.2">
      <c r="A478" s="16"/>
      <c r="B478" s="16"/>
      <c r="C478" s="16"/>
      <c r="D478" s="16"/>
      <c r="E478" s="16"/>
      <c r="F478" s="16"/>
      <c r="G478" s="16"/>
      <c r="H478" s="16"/>
      <c r="I478" s="16"/>
      <c r="J478" s="16"/>
      <c r="K478" s="16"/>
      <c r="L478" s="16"/>
      <c r="M478" s="16"/>
      <c r="N478" s="16"/>
      <c r="O478" s="16"/>
      <c r="P478" s="16"/>
      <c r="Q478" s="16"/>
      <c r="R478" s="16"/>
      <c r="S478" s="16"/>
      <c r="T478" s="16"/>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row>
    <row r="479" spans="1:86" x14ac:dyDescent="0.2">
      <c r="A479" s="16"/>
      <c r="B479" s="16"/>
      <c r="C479" s="16"/>
      <c r="D479" s="16"/>
      <c r="E479" s="16"/>
      <c r="F479" s="16"/>
      <c r="G479" s="16"/>
      <c r="H479" s="16"/>
      <c r="I479" s="16"/>
      <c r="J479" s="16"/>
      <c r="K479" s="16"/>
      <c r="L479" s="16"/>
      <c r="M479" s="16"/>
      <c r="N479" s="16"/>
      <c r="O479" s="16"/>
      <c r="P479" s="16"/>
      <c r="Q479" s="16"/>
      <c r="R479" s="16"/>
      <c r="S479" s="16"/>
      <c r="T479" s="16"/>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row>
    <row r="480" spans="1:86" x14ac:dyDescent="0.2">
      <c r="A480" s="16"/>
      <c r="B480" s="16"/>
      <c r="C480" s="16"/>
      <c r="D480" s="16"/>
      <c r="E480" s="16"/>
      <c r="F480" s="16"/>
      <c r="G480" s="16"/>
      <c r="H480" s="16"/>
      <c r="I480" s="16"/>
      <c r="J480" s="16"/>
      <c r="K480" s="16"/>
      <c r="L480" s="16"/>
      <c r="M480" s="16"/>
      <c r="N480" s="16"/>
      <c r="O480" s="16"/>
      <c r="P480" s="16"/>
      <c r="Q480" s="16"/>
      <c r="R480" s="16"/>
      <c r="S480" s="16"/>
      <c r="T480" s="16"/>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row>
    <row r="481" spans="1:86" x14ac:dyDescent="0.2">
      <c r="A481" s="16"/>
      <c r="B481" s="16"/>
      <c r="C481" s="16"/>
      <c r="D481" s="16"/>
      <c r="E481" s="16"/>
      <c r="F481" s="16"/>
      <c r="G481" s="16"/>
      <c r="H481" s="16"/>
      <c r="I481" s="16"/>
      <c r="J481" s="16"/>
      <c r="K481" s="16"/>
      <c r="L481" s="16"/>
      <c r="M481" s="16"/>
      <c r="N481" s="16"/>
      <c r="O481" s="16"/>
      <c r="P481" s="16"/>
      <c r="Q481" s="16"/>
      <c r="R481" s="16"/>
      <c r="S481" s="16"/>
      <c r="T481" s="16"/>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row>
    <row r="482" spans="1:86" x14ac:dyDescent="0.2">
      <c r="A482" s="16"/>
      <c r="B482" s="16"/>
      <c r="C482" s="16"/>
      <c r="D482" s="16"/>
      <c r="E482" s="16"/>
      <c r="F482" s="16"/>
      <c r="G482" s="16"/>
      <c r="H482" s="16"/>
      <c r="I482" s="16"/>
      <c r="J482" s="16"/>
      <c r="K482" s="16"/>
      <c r="L482" s="16"/>
      <c r="M482" s="16"/>
      <c r="N482" s="16"/>
      <c r="O482" s="16"/>
      <c r="P482" s="16"/>
      <c r="Q482" s="16"/>
      <c r="R482" s="16"/>
      <c r="S482" s="16"/>
      <c r="T482" s="16"/>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row>
    <row r="483" spans="1:86" x14ac:dyDescent="0.2">
      <c r="A483" s="16"/>
      <c r="B483" s="16"/>
      <c r="C483" s="16"/>
      <c r="D483" s="16"/>
      <c r="E483" s="16"/>
      <c r="F483" s="16"/>
      <c r="G483" s="16"/>
      <c r="H483" s="16"/>
      <c r="I483" s="16"/>
      <c r="J483" s="16"/>
      <c r="K483" s="16"/>
      <c r="L483" s="16"/>
      <c r="M483" s="16"/>
      <c r="N483" s="16"/>
      <c r="O483" s="16"/>
      <c r="P483" s="16"/>
      <c r="Q483" s="16"/>
      <c r="R483" s="16"/>
      <c r="S483" s="16"/>
      <c r="T483" s="16"/>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row>
    <row r="484" spans="1:86" x14ac:dyDescent="0.2">
      <c r="A484" s="16"/>
      <c r="B484" s="16"/>
      <c r="C484" s="16"/>
      <c r="D484" s="16"/>
      <c r="E484" s="16"/>
      <c r="F484" s="16"/>
      <c r="G484" s="16"/>
      <c r="H484" s="16"/>
      <c r="I484" s="16"/>
      <c r="J484" s="16"/>
      <c r="K484" s="16"/>
      <c r="L484" s="16"/>
      <c r="M484" s="16"/>
      <c r="N484" s="16"/>
      <c r="O484" s="16"/>
      <c r="P484" s="16"/>
      <c r="Q484" s="16"/>
      <c r="R484" s="16"/>
      <c r="S484" s="16"/>
      <c r="T484" s="16"/>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row>
    <row r="485" spans="1:86" x14ac:dyDescent="0.2">
      <c r="A485" s="16"/>
      <c r="B485" s="16"/>
      <c r="C485" s="16"/>
      <c r="D485" s="16"/>
      <c r="E485" s="16"/>
      <c r="F485" s="16"/>
      <c r="G485" s="16"/>
      <c r="H485" s="16"/>
      <c r="I485" s="16"/>
      <c r="J485" s="16"/>
      <c r="K485" s="16"/>
      <c r="L485" s="16"/>
      <c r="M485" s="16"/>
      <c r="N485" s="16"/>
      <c r="O485" s="16"/>
      <c r="P485" s="16"/>
      <c r="Q485" s="16"/>
      <c r="R485" s="16"/>
      <c r="S485" s="16"/>
      <c r="T485" s="16"/>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row>
    <row r="486" spans="1:86" x14ac:dyDescent="0.2">
      <c r="A486" s="16"/>
      <c r="B486" s="16"/>
      <c r="C486" s="16"/>
      <c r="D486" s="16"/>
      <c r="E486" s="16"/>
      <c r="F486" s="16"/>
      <c r="G486" s="16"/>
      <c r="H486" s="16"/>
      <c r="I486" s="16"/>
      <c r="J486" s="16"/>
      <c r="K486" s="16"/>
      <c r="L486" s="16"/>
      <c r="M486" s="16"/>
      <c r="N486" s="16"/>
      <c r="O486" s="16"/>
      <c r="P486" s="16"/>
      <c r="Q486" s="16"/>
      <c r="R486" s="16"/>
      <c r="S486" s="16"/>
      <c r="T486" s="16"/>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row>
    <row r="487" spans="1:86" x14ac:dyDescent="0.2">
      <c r="A487" s="16"/>
      <c r="B487" s="16"/>
      <c r="C487" s="16"/>
      <c r="D487" s="16"/>
      <c r="E487" s="16"/>
      <c r="F487" s="16"/>
      <c r="G487" s="16"/>
      <c r="H487" s="16"/>
      <c r="I487" s="16"/>
      <c r="J487" s="16"/>
      <c r="K487" s="16"/>
      <c r="L487" s="16"/>
      <c r="M487" s="16"/>
      <c r="N487" s="16"/>
      <c r="O487" s="16"/>
      <c r="P487" s="16"/>
      <c r="Q487" s="16"/>
      <c r="R487" s="16"/>
      <c r="S487" s="16"/>
      <c r="T487" s="16"/>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row>
    <row r="488" spans="1:86" x14ac:dyDescent="0.2">
      <c r="A488" s="16"/>
      <c r="B488" s="16"/>
      <c r="C488" s="16"/>
      <c r="D488" s="16"/>
      <c r="E488" s="16"/>
      <c r="F488" s="16"/>
      <c r="G488" s="16"/>
      <c r="H488" s="16"/>
      <c r="I488" s="16"/>
      <c r="J488" s="16"/>
      <c r="K488" s="16"/>
      <c r="L488" s="16"/>
      <c r="M488" s="16"/>
      <c r="N488" s="16"/>
      <c r="O488" s="16"/>
      <c r="P488" s="16"/>
      <c r="Q488" s="16"/>
      <c r="R488" s="16"/>
      <c r="S488" s="16"/>
      <c r="T488" s="16"/>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row>
    <row r="489" spans="1:86" x14ac:dyDescent="0.2">
      <c r="A489" s="16"/>
      <c r="B489" s="16"/>
      <c r="C489" s="16"/>
      <c r="D489" s="16"/>
      <c r="E489" s="16"/>
      <c r="F489" s="16"/>
      <c r="G489" s="16"/>
      <c r="H489" s="16"/>
      <c r="I489" s="16"/>
      <c r="J489" s="16"/>
      <c r="K489" s="16"/>
      <c r="L489" s="16"/>
      <c r="M489" s="16"/>
      <c r="N489" s="16"/>
      <c r="O489" s="16"/>
      <c r="P489" s="16"/>
      <c r="Q489" s="16"/>
      <c r="R489" s="16"/>
      <c r="S489" s="16"/>
      <c r="T489" s="16"/>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row>
    <row r="490" spans="1:86" x14ac:dyDescent="0.2">
      <c r="A490" s="16"/>
      <c r="B490" s="16"/>
      <c r="C490" s="16"/>
      <c r="D490" s="16"/>
      <c r="E490" s="16"/>
      <c r="F490" s="16"/>
      <c r="G490" s="16"/>
      <c r="H490" s="16"/>
      <c r="I490" s="16"/>
      <c r="J490" s="16"/>
      <c r="K490" s="16"/>
      <c r="L490" s="16"/>
      <c r="M490" s="16"/>
      <c r="N490" s="16"/>
      <c r="O490" s="16"/>
      <c r="P490" s="16"/>
      <c r="Q490" s="16"/>
      <c r="R490" s="16"/>
      <c r="S490" s="16"/>
      <c r="T490" s="16"/>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row>
    <row r="491" spans="1:86" x14ac:dyDescent="0.2">
      <c r="A491" s="16"/>
      <c r="B491" s="16"/>
      <c r="C491" s="16"/>
      <c r="D491" s="16"/>
      <c r="E491" s="16"/>
      <c r="F491" s="16"/>
      <c r="G491" s="16"/>
      <c r="H491" s="16"/>
      <c r="I491" s="16"/>
      <c r="J491" s="16"/>
      <c r="K491" s="16"/>
      <c r="L491" s="16"/>
      <c r="M491" s="16"/>
      <c r="N491" s="16"/>
      <c r="O491" s="16"/>
      <c r="P491" s="16"/>
      <c r="Q491" s="16"/>
      <c r="R491" s="16"/>
      <c r="S491" s="16"/>
      <c r="T491" s="16"/>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row>
    <row r="492" spans="1:86" x14ac:dyDescent="0.2">
      <c r="A492" s="16"/>
      <c r="B492" s="16"/>
      <c r="C492" s="16"/>
      <c r="D492" s="16"/>
      <c r="E492" s="16"/>
      <c r="F492" s="16"/>
      <c r="G492" s="16"/>
      <c r="H492" s="16"/>
      <c r="I492" s="16"/>
      <c r="J492" s="16"/>
      <c r="K492" s="16"/>
      <c r="L492" s="16"/>
      <c r="M492" s="16"/>
      <c r="N492" s="16"/>
      <c r="O492" s="16"/>
      <c r="P492" s="16"/>
      <c r="Q492" s="16"/>
      <c r="R492" s="16"/>
      <c r="S492" s="16"/>
      <c r="T492" s="16"/>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row>
    <row r="493" spans="1:86" x14ac:dyDescent="0.2">
      <c r="A493" s="16"/>
      <c r="B493" s="16"/>
      <c r="C493" s="16"/>
      <c r="D493" s="16"/>
      <c r="E493" s="16"/>
      <c r="F493" s="16"/>
      <c r="G493" s="16"/>
      <c r="H493" s="16"/>
      <c r="I493" s="16"/>
      <c r="J493" s="16"/>
      <c r="K493" s="16"/>
      <c r="L493" s="16"/>
      <c r="M493" s="16"/>
      <c r="N493" s="16"/>
      <c r="O493" s="16"/>
      <c r="P493" s="16"/>
      <c r="Q493" s="16"/>
      <c r="R493" s="16"/>
      <c r="S493" s="16"/>
      <c r="T493" s="16"/>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row>
    <row r="494" spans="1:86" x14ac:dyDescent="0.2">
      <c r="A494" s="16"/>
      <c r="B494" s="16"/>
      <c r="C494" s="16"/>
      <c r="D494" s="16"/>
      <c r="E494" s="16"/>
      <c r="F494" s="16"/>
      <c r="G494" s="16"/>
      <c r="H494" s="16"/>
      <c r="I494" s="16"/>
      <c r="J494" s="16"/>
      <c r="K494" s="16"/>
      <c r="L494" s="16"/>
      <c r="M494" s="16"/>
      <c r="N494" s="16"/>
      <c r="O494" s="16"/>
      <c r="P494" s="16"/>
      <c r="Q494" s="16"/>
      <c r="R494" s="16"/>
      <c r="S494" s="16"/>
      <c r="T494" s="16"/>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row>
    <row r="495" spans="1:86" x14ac:dyDescent="0.2">
      <c r="A495" s="16"/>
      <c r="B495" s="16"/>
      <c r="C495" s="16"/>
      <c r="D495" s="16"/>
      <c r="E495" s="16"/>
      <c r="F495" s="16"/>
      <c r="G495" s="16"/>
      <c r="H495" s="16"/>
      <c r="I495" s="16"/>
      <c r="J495" s="16"/>
      <c r="K495" s="16"/>
      <c r="L495" s="16"/>
      <c r="M495" s="16"/>
      <c r="N495" s="16"/>
      <c r="O495" s="16"/>
      <c r="P495" s="16"/>
      <c r="Q495" s="16"/>
      <c r="R495" s="16"/>
      <c r="S495" s="16"/>
      <c r="T495" s="16"/>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row>
    <row r="496" spans="1:86" x14ac:dyDescent="0.2">
      <c r="A496" s="16"/>
      <c r="B496" s="16"/>
      <c r="C496" s="16"/>
      <c r="D496" s="16"/>
      <c r="E496" s="16"/>
      <c r="F496" s="16"/>
      <c r="G496" s="16"/>
      <c r="H496" s="16"/>
      <c r="I496" s="16"/>
      <c r="J496" s="16"/>
      <c r="K496" s="16"/>
      <c r="L496" s="16"/>
      <c r="M496" s="16"/>
      <c r="N496" s="16"/>
      <c r="O496" s="16"/>
      <c r="P496" s="16"/>
      <c r="Q496" s="16"/>
      <c r="R496" s="16"/>
      <c r="S496" s="16"/>
      <c r="T496" s="16"/>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row>
    <row r="497" spans="1:86" x14ac:dyDescent="0.2">
      <c r="A497" s="16"/>
      <c r="B497" s="16"/>
      <c r="C497" s="16"/>
      <c r="D497" s="16"/>
      <c r="E497" s="16"/>
      <c r="F497" s="16"/>
      <c r="G497" s="16"/>
      <c r="H497" s="16"/>
      <c r="I497" s="16"/>
      <c r="J497" s="16"/>
      <c r="K497" s="16"/>
      <c r="L497" s="16"/>
      <c r="M497" s="16"/>
      <c r="N497" s="16"/>
      <c r="O497" s="16"/>
      <c r="P497" s="16"/>
      <c r="Q497" s="16"/>
      <c r="R497" s="16"/>
      <c r="S497" s="16"/>
      <c r="T497" s="16"/>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row>
    <row r="498" spans="1:86" x14ac:dyDescent="0.2">
      <c r="A498" s="16"/>
      <c r="B498" s="16"/>
      <c r="C498" s="16"/>
      <c r="D498" s="16"/>
      <c r="E498" s="16"/>
      <c r="F498" s="16"/>
      <c r="G498" s="16"/>
      <c r="H498" s="16"/>
      <c r="I498" s="16"/>
      <c r="J498" s="16"/>
      <c r="K498" s="16"/>
      <c r="L498" s="16"/>
      <c r="M498" s="16"/>
      <c r="N498" s="16"/>
      <c r="O498" s="16"/>
      <c r="P498" s="16"/>
      <c r="Q498" s="16"/>
      <c r="R498" s="16"/>
      <c r="S498" s="16"/>
      <c r="T498" s="16"/>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row>
    <row r="499" spans="1:86" x14ac:dyDescent="0.2">
      <c r="A499" s="16"/>
      <c r="B499" s="16"/>
      <c r="C499" s="16"/>
      <c r="D499" s="16"/>
      <c r="E499" s="16"/>
      <c r="F499" s="16"/>
      <c r="G499" s="16"/>
      <c r="H499" s="16"/>
      <c r="I499" s="16"/>
      <c r="J499" s="16"/>
      <c r="K499" s="16"/>
      <c r="L499" s="16"/>
      <c r="M499" s="16"/>
      <c r="N499" s="16"/>
      <c r="O499" s="16"/>
      <c r="P499" s="16"/>
      <c r="Q499" s="16"/>
      <c r="R499" s="16"/>
      <c r="S499" s="16"/>
      <c r="T499" s="16"/>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row>
    <row r="500" spans="1:86" x14ac:dyDescent="0.2">
      <c r="A500" s="16"/>
      <c r="B500" s="16"/>
      <c r="C500" s="16"/>
      <c r="D500" s="16"/>
      <c r="E500" s="16"/>
      <c r="F500" s="16"/>
      <c r="G500" s="16"/>
      <c r="H500" s="16"/>
      <c r="I500" s="16"/>
      <c r="J500" s="16"/>
      <c r="K500" s="16"/>
      <c r="L500" s="16"/>
      <c r="M500" s="16"/>
      <c r="N500" s="16"/>
      <c r="O500" s="16"/>
      <c r="P500" s="16"/>
      <c r="Q500" s="16"/>
      <c r="R500" s="16"/>
      <c r="S500" s="16"/>
      <c r="T500" s="16"/>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row>
    <row r="501" spans="1:86" x14ac:dyDescent="0.2">
      <c r="A501" s="16"/>
      <c r="B501" s="16"/>
      <c r="C501" s="16"/>
      <c r="D501" s="16"/>
      <c r="E501" s="16"/>
      <c r="F501" s="16"/>
      <c r="G501" s="16"/>
      <c r="H501" s="16"/>
      <c r="I501" s="16"/>
      <c r="J501" s="16"/>
      <c r="K501" s="16"/>
      <c r="L501" s="16"/>
      <c r="M501" s="16"/>
      <c r="N501" s="16"/>
      <c r="O501" s="16"/>
      <c r="P501" s="16"/>
      <c r="Q501" s="16"/>
      <c r="R501" s="16"/>
      <c r="S501" s="16"/>
      <c r="T501" s="16"/>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row>
    <row r="502" spans="1:86" x14ac:dyDescent="0.2">
      <c r="A502" s="16"/>
      <c r="B502" s="16"/>
      <c r="C502" s="16"/>
      <c r="D502" s="16"/>
      <c r="E502" s="16"/>
      <c r="F502" s="16"/>
      <c r="G502" s="16"/>
      <c r="H502" s="16"/>
      <c r="I502" s="16"/>
      <c r="J502" s="16"/>
      <c r="K502" s="16"/>
      <c r="L502" s="16"/>
      <c r="M502" s="16"/>
      <c r="N502" s="16"/>
      <c r="O502" s="16"/>
      <c r="P502" s="16"/>
      <c r="Q502" s="16"/>
      <c r="R502" s="16"/>
      <c r="S502" s="16"/>
      <c r="T502" s="16"/>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row>
    <row r="503" spans="1:86" x14ac:dyDescent="0.2">
      <c r="A503" s="16"/>
      <c r="B503" s="16"/>
      <c r="C503" s="16"/>
      <c r="D503" s="16"/>
      <c r="E503" s="16"/>
      <c r="F503" s="16"/>
      <c r="G503" s="16"/>
      <c r="H503" s="16"/>
      <c r="I503" s="16"/>
      <c r="J503" s="16"/>
      <c r="K503" s="16"/>
      <c r="L503" s="16"/>
      <c r="M503" s="16"/>
      <c r="N503" s="16"/>
      <c r="O503" s="16"/>
      <c r="P503" s="16"/>
      <c r="Q503" s="16"/>
      <c r="R503" s="16"/>
      <c r="S503" s="16"/>
      <c r="T503" s="16"/>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row>
    <row r="504" spans="1:86" x14ac:dyDescent="0.2">
      <c r="A504" s="16"/>
      <c r="B504" s="16"/>
      <c r="C504" s="16"/>
      <c r="D504" s="16"/>
      <c r="E504" s="16"/>
      <c r="F504" s="16"/>
      <c r="G504" s="16"/>
      <c r="H504" s="16"/>
      <c r="I504" s="16"/>
      <c r="J504" s="16"/>
      <c r="K504" s="16"/>
      <c r="L504" s="16"/>
      <c r="M504" s="16"/>
      <c r="N504" s="16"/>
      <c r="O504" s="16"/>
      <c r="P504" s="16"/>
      <c r="Q504" s="16"/>
      <c r="R504" s="16"/>
      <c r="S504" s="16"/>
      <c r="T504" s="16"/>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row>
    <row r="505" spans="1:86" x14ac:dyDescent="0.2">
      <c r="A505" s="16"/>
      <c r="B505" s="16"/>
      <c r="C505" s="16"/>
      <c r="D505" s="16"/>
      <c r="E505" s="16"/>
      <c r="F505" s="16"/>
      <c r="G505" s="16"/>
      <c r="H505" s="16"/>
      <c r="I505" s="16"/>
      <c r="J505" s="16"/>
      <c r="K505" s="16"/>
      <c r="L505" s="16"/>
      <c r="M505" s="16"/>
      <c r="N505" s="16"/>
      <c r="O505" s="16"/>
      <c r="P505" s="16"/>
      <c r="Q505" s="16"/>
      <c r="R505" s="16"/>
      <c r="S505" s="16"/>
      <c r="T505" s="16"/>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row>
    <row r="506" spans="1:86" x14ac:dyDescent="0.2">
      <c r="A506" s="16"/>
      <c r="B506" s="16"/>
      <c r="C506" s="16"/>
      <c r="D506" s="16"/>
      <c r="E506" s="16"/>
      <c r="F506" s="16"/>
      <c r="G506" s="16"/>
      <c r="H506" s="16"/>
      <c r="I506" s="16"/>
      <c r="J506" s="16"/>
      <c r="K506" s="16"/>
      <c r="L506" s="16"/>
      <c r="M506" s="16"/>
      <c r="N506" s="16"/>
      <c r="O506" s="16"/>
      <c r="P506" s="16"/>
      <c r="Q506" s="16"/>
      <c r="R506" s="16"/>
      <c r="S506" s="16"/>
      <c r="T506" s="16"/>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row>
    <row r="507" spans="1:86" x14ac:dyDescent="0.2">
      <c r="A507" s="16"/>
      <c r="B507" s="16"/>
      <c r="C507" s="16"/>
      <c r="D507" s="16"/>
      <c r="E507" s="16"/>
      <c r="F507" s="16"/>
      <c r="G507" s="16"/>
      <c r="H507" s="16"/>
      <c r="I507" s="16"/>
      <c r="J507" s="16"/>
      <c r="K507" s="16"/>
      <c r="L507" s="16"/>
      <c r="M507" s="16"/>
      <c r="N507" s="16"/>
      <c r="O507" s="16"/>
      <c r="P507" s="16"/>
      <c r="Q507" s="16"/>
      <c r="R507" s="16"/>
      <c r="S507" s="16"/>
      <c r="T507" s="16"/>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row>
    <row r="508" spans="1:86" x14ac:dyDescent="0.2">
      <c r="A508" s="16"/>
      <c r="B508" s="16"/>
      <c r="C508" s="16"/>
      <c r="D508" s="16"/>
      <c r="E508" s="16"/>
      <c r="F508" s="16"/>
      <c r="G508" s="16"/>
      <c r="H508" s="16"/>
      <c r="I508" s="16"/>
      <c r="J508" s="16"/>
      <c r="K508" s="16"/>
      <c r="L508" s="16"/>
      <c r="M508" s="16"/>
      <c r="N508" s="16"/>
      <c r="O508" s="16"/>
      <c r="P508" s="16"/>
      <c r="Q508" s="16"/>
      <c r="R508" s="16"/>
      <c r="S508" s="16"/>
      <c r="T508" s="16"/>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row>
    <row r="509" spans="1:86" x14ac:dyDescent="0.2">
      <c r="A509" s="16"/>
      <c r="B509" s="16"/>
      <c r="C509" s="16"/>
      <c r="D509" s="16"/>
      <c r="E509" s="16"/>
      <c r="F509" s="16"/>
      <c r="G509" s="16"/>
      <c r="H509" s="16"/>
      <c r="I509" s="16"/>
      <c r="J509" s="16"/>
      <c r="K509" s="16"/>
      <c r="L509" s="16"/>
      <c r="M509" s="16"/>
      <c r="N509" s="16"/>
      <c r="O509" s="16"/>
      <c r="P509" s="16"/>
      <c r="Q509" s="16"/>
      <c r="R509" s="16"/>
      <c r="S509" s="16"/>
      <c r="T509" s="16"/>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row>
    <row r="510" spans="1:86" x14ac:dyDescent="0.2">
      <c r="A510" s="16"/>
      <c r="B510" s="16"/>
      <c r="C510" s="16"/>
      <c r="D510" s="16"/>
      <c r="E510" s="16"/>
      <c r="F510" s="16"/>
      <c r="G510" s="16"/>
      <c r="H510" s="16"/>
      <c r="I510" s="16"/>
      <c r="J510" s="16"/>
      <c r="K510" s="16"/>
      <c r="L510" s="16"/>
      <c r="M510" s="16"/>
      <c r="N510" s="16"/>
      <c r="O510" s="16"/>
      <c r="P510" s="16"/>
      <c r="Q510" s="16"/>
      <c r="R510" s="16"/>
      <c r="S510" s="16"/>
      <c r="T510" s="16"/>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row>
    <row r="511" spans="1:86" x14ac:dyDescent="0.2">
      <c r="A511" s="16"/>
      <c r="B511" s="16"/>
      <c r="C511" s="16"/>
      <c r="D511" s="16"/>
      <c r="E511" s="16"/>
      <c r="F511" s="16"/>
      <c r="G511" s="16"/>
      <c r="H511" s="16"/>
      <c r="I511" s="16"/>
      <c r="J511" s="16"/>
      <c r="K511" s="16"/>
      <c r="L511" s="16"/>
      <c r="M511" s="16"/>
      <c r="N511" s="16"/>
      <c r="O511" s="16"/>
      <c r="P511" s="16"/>
      <c r="Q511" s="16"/>
      <c r="R511" s="16"/>
      <c r="S511" s="16"/>
      <c r="T511" s="16"/>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row>
    <row r="512" spans="1:86" x14ac:dyDescent="0.2">
      <c r="A512" s="16"/>
      <c r="B512" s="16"/>
      <c r="C512" s="16"/>
      <c r="D512" s="16"/>
      <c r="E512" s="16"/>
      <c r="F512" s="16"/>
      <c r="G512" s="16"/>
      <c r="H512" s="16"/>
      <c r="I512" s="16"/>
      <c r="J512" s="16"/>
      <c r="K512" s="16"/>
      <c r="L512" s="16"/>
      <c r="M512" s="16"/>
      <c r="N512" s="16"/>
      <c r="O512" s="16"/>
      <c r="P512" s="16"/>
      <c r="Q512" s="16"/>
      <c r="R512" s="16"/>
      <c r="S512" s="16"/>
      <c r="T512" s="16"/>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row>
    <row r="513" spans="1:86" x14ac:dyDescent="0.2">
      <c r="A513" s="16"/>
      <c r="B513" s="16"/>
      <c r="C513" s="16"/>
      <c r="D513" s="16"/>
      <c r="E513" s="16"/>
      <c r="F513" s="16"/>
      <c r="G513" s="16"/>
      <c r="H513" s="16"/>
      <c r="I513" s="16"/>
      <c r="J513" s="16"/>
      <c r="K513" s="16"/>
      <c r="L513" s="16"/>
      <c r="M513" s="16"/>
      <c r="N513" s="16"/>
      <c r="O513" s="16"/>
      <c r="P513" s="16"/>
      <c r="Q513" s="16"/>
      <c r="R513" s="16"/>
      <c r="S513" s="16"/>
      <c r="T513" s="16"/>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row>
    <row r="514" spans="1:86" x14ac:dyDescent="0.2">
      <c r="A514" s="16"/>
      <c r="B514" s="16"/>
      <c r="C514" s="16"/>
      <c r="D514" s="16"/>
      <c r="E514" s="16"/>
      <c r="F514" s="16"/>
      <c r="G514" s="16"/>
      <c r="H514" s="16"/>
      <c r="I514" s="16"/>
      <c r="J514" s="16"/>
      <c r="K514" s="16"/>
      <c r="L514" s="16"/>
      <c r="M514" s="16"/>
      <c r="N514" s="16"/>
      <c r="O514" s="16"/>
      <c r="P514" s="16"/>
      <c r="Q514" s="16"/>
      <c r="R514" s="16"/>
      <c r="S514" s="16"/>
      <c r="T514" s="16"/>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row>
    <row r="515" spans="1:86" x14ac:dyDescent="0.2">
      <c r="A515" s="16"/>
      <c r="B515" s="16"/>
      <c r="C515" s="16"/>
      <c r="D515" s="16"/>
      <c r="E515" s="16"/>
      <c r="F515" s="16"/>
      <c r="G515" s="16"/>
      <c r="H515" s="16"/>
      <c r="I515" s="16"/>
      <c r="J515" s="16"/>
      <c r="K515" s="16"/>
      <c r="L515" s="16"/>
      <c r="M515" s="16"/>
      <c r="N515" s="16"/>
      <c r="O515" s="16"/>
      <c r="P515" s="16"/>
      <c r="Q515" s="16"/>
      <c r="R515" s="16"/>
      <c r="S515" s="16"/>
      <c r="T515" s="16"/>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row>
    <row r="516" spans="1:86" x14ac:dyDescent="0.2">
      <c r="A516" s="16"/>
      <c r="B516" s="16"/>
      <c r="C516" s="16"/>
      <c r="D516" s="16"/>
      <c r="E516" s="16"/>
      <c r="F516" s="16"/>
      <c r="G516" s="16"/>
      <c r="H516" s="16"/>
      <c r="I516" s="16"/>
      <c r="J516" s="16"/>
      <c r="K516" s="16"/>
      <c r="L516" s="16"/>
      <c r="M516" s="16"/>
      <c r="N516" s="16"/>
      <c r="O516" s="16"/>
      <c r="P516" s="16"/>
      <c r="Q516" s="16"/>
      <c r="R516" s="16"/>
      <c r="S516" s="16"/>
      <c r="T516" s="16"/>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row>
    <row r="517" spans="1:86" x14ac:dyDescent="0.2">
      <c r="A517" s="16"/>
      <c r="B517" s="16"/>
      <c r="C517" s="16"/>
      <c r="D517" s="16"/>
      <c r="E517" s="16"/>
      <c r="F517" s="16"/>
      <c r="G517" s="16"/>
      <c r="H517" s="16"/>
      <c r="I517" s="16"/>
      <c r="J517" s="16"/>
      <c r="K517" s="16"/>
      <c r="L517" s="16"/>
      <c r="M517" s="16"/>
      <c r="N517" s="16"/>
      <c r="O517" s="16"/>
      <c r="P517" s="16"/>
      <c r="Q517" s="16"/>
      <c r="R517" s="16"/>
      <c r="S517" s="16"/>
      <c r="T517" s="16"/>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row>
    <row r="518" spans="1:86" x14ac:dyDescent="0.2">
      <c r="A518" s="16"/>
      <c r="B518" s="16"/>
      <c r="C518" s="16"/>
      <c r="D518" s="16"/>
      <c r="E518" s="16"/>
      <c r="F518" s="16"/>
      <c r="G518" s="16"/>
      <c r="H518" s="16"/>
      <c r="I518" s="16"/>
      <c r="J518" s="16"/>
      <c r="K518" s="16"/>
      <c r="L518" s="16"/>
      <c r="M518" s="16"/>
      <c r="N518" s="16"/>
      <c r="O518" s="16"/>
      <c r="P518" s="16"/>
      <c r="Q518" s="16"/>
      <c r="R518" s="16"/>
      <c r="S518" s="16"/>
      <c r="T518" s="16"/>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row>
    <row r="519" spans="1:86" x14ac:dyDescent="0.2">
      <c r="A519" s="16"/>
      <c r="B519" s="16"/>
      <c r="C519" s="16"/>
      <c r="D519" s="16"/>
      <c r="E519" s="16"/>
      <c r="F519" s="16"/>
      <c r="G519" s="16"/>
      <c r="H519" s="16"/>
      <c r="I519" s="16"/>
      <c r="J519" s="16"/>
      <c r="K519" s="16"/>
      <c r="L519" s="16"/>
      <c r="M519" s="16"/>
      <c r="N519" s="16"/>
      <c r="O519" s="16"/>
      <c r="P519" s="16"/>
      <c r="Q519" s="16"/>
      <c r="R519" s="16"/>
      <c r="S519" s="16"/>
      <c r="T519" s="16"/>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row>
    <row r="520" spans="1:86" x14ac:dyDescent="0.2">
      <c r="A520" s="16"/>
      <c r="B520" s="16"/>
      <c r="C520" s="16"/>
      <c r="D520" s="16"/>
      <c r="E520" s="16"/>
      <c r="F520" s="16"/>
      <c r="G520" s="16"/>
      <c r="H520" s="16"/>
      <c r="I520" s="16"/>
      <c r="J520" s="16"/>
      <c r="K520" s="16"/>
      <c r="L520" s="16"/>
      <c r="M520" s="16"/>
      <c r="N520" s="16"/>
      <c r="O520" s="16"/>
      <c r="P520" s="16"/>
      <c r="Q520" s="16"/>
      <c r="R520" s="16"/>
      <c r="S520" s="16"/>
      <c r="T520" s="16"/>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row>
    <row r="521" spans="1:86" x14ac:dyDescent="0.2">
      <c r="A521" s="16"/>
      <c r="B521" s="16"/>
      <c r="C521" s="16"/>
      <c r="D521" s="16"/>
      <c r="E521" s="16"/>
      <c r="F521" s="16"/>
      <c r="G521" s="16"/>
      <c r="H521" s="16"/>
      <c r="I521" s="16"/>
      <c r="J521" s="16"/>
      <c r="K521" s="16"/>
      <c r="L521" s="16"/>
      <c r="M521" s="16"/>
      <c r="N521" s="16"/>
      <c r="O521" s="16"/>
      <c r="P521" s="16"/>
      <c r="Q521" s="16"/>
      <c r="R521" s="16"/>
      <c r="S521" s="16"/>
      <c r="T521" s="16"/>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row>
    <row r="522" spans="1:86" x14ac:dyDescent="0.2">
      <c r="A522" s="16"/>
      <c r="B522" s="16"/>
      <c r="C522" s="16"/>
      <c r="D522" s="16"/>
      <c r="E522" s="16"/>
      <c r="F522" s="16"/>
      <c r="G522" s="16"/>
      <c r="H522" s="16"/>
      <c r="I522" s="16"/>
      <c r="J522" s="16"/>
      <c r="K522" s="16"/>
      <c r="L522" s="16"/>
      <c r="M522" s="16"/>
      <c r="N522" s="16"/>
      <c r="O522" s="16"/>
      <c r="P522" s="16"/>
      <c r="Q522" s="16"/>
      <c r="R522" s="16"/>
      <c r="S522" s="16"/>
      <c r="T522" s="16"/>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row>
    <row r="523" spans="1:86" x14ac:dyDescent="0.2">
      <c r="A523" s="16"/>
      <c r="B523" s="16"/>
      <c r="C523" s="16"/>
      <c r="D523" s="16"/>
      <c r="E523" s="16"/>
      <c r="F523" s="16"/>
      <c r="G523" s="16"/>
      <c r="H523" s="16"/>
      <c r="I523" s="16"/>
      <c r="J523" s="16"/>
      <c r="K523" s="16"/>
      <c r="L523" s="16"/>
      <c r="M523" s="16"/>
      <c r="N523" s="16"/>
      <c r="O523" s="16"/>
      <c r="P523" s="16"/>
      <c r="Q523" s="16"/>
      <c r="R523" s="16"/>
      <c r="S523" s="16"/>
      <c r="T523" s="16"/>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04"/>
      <c r="AY523" s="104"/>
      <c r="AZ523" s="104"/>
      <c r="BA523" s="104"/>
    </row>
    <row r="524" spans="1:86" x14ac:dyDescent="0.2">
      <c r="A524" s="16"/>
      <c r="B524" s="16"/>
      <c r="C524" s="16"/>
      <c r="D524" s="16"/>
      <c r="E524" s="16"/>
      <c r="F524" s="16"/>
      <c r="G524" s="16"/>
      <c r="H524" s="16"/>
      <c r="I524" s="16"/>
      <c r="J524" s="16"/>
      <c r="K524" s="16"/>
      <c r="L524" s="16"/>
      <c r="M524" s="16"/>
      <c r="N524" s="16"/>
      <c r="O524" s="16"/>
      <c r="P524" s="16"/>
      <c r="Q524" s="16"/>
      <c r="R524" s="16"/>
      <c r="S524" s="16"/>
      <c r="T524" s="16"/>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04"/>
      <c r="AY524" s="104"/>
      <c r="AZ524" s="104"/>
      <c r="BA524" s="104"/>
    </row>
    <row r="525" spans="1:86" x14ac:dyDescent="0.2">
      <c r="A525" s="16"/>
      <c r="B525" s="16"/>
      <c r="C525" s="16"/>
      <c r="D525" s="16"/>
      <c r="E525" s="16"/>
      <c r="F525" s="16"/>
      <c r="G525" s="16"/>
      <c r="H525" s="16"/>
      <c r="I525" s="16"/>
      <c r="J525" s="16"/>
      <c r="K525" s="16"/>
      <c r="L525" s="16"/>
      <c r="M525" s="16"/>
      <c r="N525" s="16"/>
      <c r="O525" s="16"/>
      <c r="P525" s="16"/>
      <c r="Q525" s="16"/>
      <c r="R525" s="16"/>
      <c r="S525" s="16"/>
      <c r="T525" s="16"/>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04"/>
      <c r="AY525" s="104"/>
      <c r="AZ525" s="104"/>
      <c r="BA525" s="104"/>
    </row>
    <row r="526" spans="1:86" x14ac:dyDescent="0.2">
      <c r="A526" s="16"/>
      <c r="B526" s="16"/>
      <c r="C526" s="16"/>
      <c r="D526" s="16"/>
      <c r="E526" s="16"/>
      <c r="F526" s="16"/>
      <c r="G526" s="16"/>
      <c r="H526" s="16"/>
      <c r="I526" s="16"/>
      <c r="J526" s="16"/>
      <c r="K526" s="16"/>
      <c r="L526" s="16"/>
      <c r="M526" s="16"/>
      <c r="N526" s="16"/>
      <c r="O526" s="16"/>
      <c r="P526" s="16"/>
      <c r="Q526" s="16"/>
      <c r="R526" s="16"/>
      <c r="S526" s="16"/>
      <c r="T526" s="16"/>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04"/>
      <c r="AY526" s="104"/>
      <c r="AZ526" s="104"/>
      <c r="BA526" s="104"/>
    </row>
    <row r="527" spans="1:86" x14ac:dyDescent="0.2">
      <c r="A527" s="16"/>
      <c r="B527" s="16"/>
      <c r="C527" s="16"/>
      <c r="D527" s="16"/>
      <c r="E527" s="16"/>
      <c r="F527" s="16"/>
      <c r="G527" s="16"/>
      <c r="H527" s="16"/>
      <c r="I527" s="16"/>
      <c r="J527" s="16"/>
      <c r="K527" s="16"/>
      <c r="L527" s="16"/>
      <c r="M527" s="16"/>
      <c r="N527" s="16"/>
      <c r="O527" s="16"/>
      <c r="P527" s="16"/>
      <c r="Q527" s="16"/>
      <c r="R527" s="16"/>
      <c r="S527" s="16"/>
      <c r="T527" s="16"/>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04"/>
      <c r="AY527" s="104"/>
      <c r="AZ527" s="104"/>
      <c r="BA527" s="104"/>
    </row>
    <row r="528" spans="1:86" x14ac:dyDescent="0.2">
      <c r="A528" s="16"/>
      <c r="B528" s="16"/>
      <c r="C528" s="16"/>
      <c r="D528" s="16"/>
      <c r="E528" s="16"/>
      <c r="F528" s="16"/>
      <c r="G528" s="16"/>
      <c r="H528" s="16"/>
      <c r="I528" s="16"/>
      <c r="J528" s="16"/>
      <c r="K528" s="16"/>
      <c r="L528" s="16"/>
      <c r="M528" s="16"/>
      <c r="N528" s="16"/>
      <c r="O528" s="16"/>
      <c r="P528" s="16"/>
      <c r="Q528" s="16"/>
      <c r="R528" s="16"/>
      <c r="S528" s="16"/>
      <c r="T528" s="16"/>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04"/>
      <c r="AY528" s="104"/>
      <c r="AZ528" s="104"/>
      <c r="BA528" s="104"/>
    </row>
    <row r="529" spans="1:53" x14ac:dyDescent="0.2">
      <c r="A529" s="16"/>
      <c r="B529" s="16"/>
      <c r="C529" s="16"/>
      <c r="D529" s="16"/>
      <c r="E529" s="16"/>
      <c r="F529" s="16"/>
      <c r="G529" s="16"/>
      <c r="H529" s="16"/>
      <c r="I529" s="16"/>
      <c r="J529" s="16"/>
      <c r="K529" s="16"/>
      <c r="L529" s="16"/>
      <c r="M529" s="16"/>
      <c r="N529" s="16"/>
      <c r="O529" s="16"/>
      <c r="P529" s="16"/>
      <c r="Q529" s="16"/>
      <c r="R529" s="16"/>
      <c r="S529" s="16"/>
      <c r="T529" s="16"/>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04"/>
      <c r="AY529" s="104"/>
      <c r="AZ529" s="104"/>
      <c r="BA529" s="104"/>
    </row>
    <row r="530" spans="1:53" x14ac:dyDescent="0.2">
      <c r="A530" s="16"/>
      <c r="B530" s="16"/>
      <c r="C530" s="16"/>
      <c r="D530" s="16"/>
      <c r="E530" s="16"/>
      <c r="F530" s="16"/>
      <c r="G530" s="16"/>
      <c r="H530" s="16"/>
      <c r="I530" s="16"/>
      <c r="J530" s="16"/>
      <c r="K530" s="16"/>
      <c r="L530" s="16"/>
      <c r="M530" s="16"/>
      <c r="N530" s="16"/>
      <c r="O530" s="16"/>
      <c r="P530" s="16"/>
      <c r="Q530" s="16"/>
      <c r="R530" s="16"/>
      <c r="S530" s="16"/>
      <c r="T530" s="16"/>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04"/>
      <c r="AY530" s="104"/>
      <c r="AZ530" s="104"/>
      <c r="BA530" s="104"/>
    </row>
    <row r="531" spans="1:53" x14ac:dyDescent="0.2">
      <c r="A531" s="16"/>
      <c r="B531" s="16"/>
      <c r="C531" s="16"/>
      <c r="D531" s="16"/>
      <c r="E531" s="16"/>
      <c r="F531" s="16"/>
      <c r="G531" s="16"/>
      <c r="H531" s="16"/>
      <c r="I531" s="16"/>
      <c r="J531" s="16"/>
      <c r="K531" s="16"/>
      <c r="L531" s="16"/>
      <c r="M531" s="16"/>
      <c r="N531" s="16"/>
      <c r="O531" s="16"/>
      <c r="P531" s="16"/>
      <c r="Q531" s="16"/>
      <c r="R531" s="16"/>
      <c r="S531" s="16"/>
      <c r="T531" s="16"/>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04"/>
      <c r="AY531" s="104"/>
      <c r="AZ531" s="104"/>
      <c r="BA531" s="104"/>
    </row>
    <row r="532" spans="1:53" x14ac:dyDescent="0.2">
      <c r="A532" s="16"/>
      <c r="B532" s="16"/>
      <c r="C532" s="16"/>
      <c r="D532" s="16"/>
      <c r="E532" s="16"/>
      <c r="F532" s="16"/>
      <c r="G532" s="16"/>
      <c r="H532" s="16"/>
      <c r="I532" s="16"/>
      <c r="J532" s="16"/>
      <c r="K532" s="16"/>
      <c r="L532" s="16"/>
      <c r="M532" s="16"/>
      <c r="N532" s="16"/>
      <c r="O532" s="16"/>
      <c r="P532" s="16"/>
      <c r="Q532" s="16"/>
      <c r="R532" s="16"/>
      <c r="S532" s="16"/>
      <c r="T532" s="16"/>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04"/>
      <c r="AY532" s="104"/>
      <c r="AZ532" s="104"/>
      <c r="BA532" s="104"/>
    </row>
    <row r="533" spans="1:53" x14ac:dyDescent="0.2">
      <c r="A533" s="16"/>
      <c r="B533" s="16"/>
      <c r="C533" s="16"/>
      <c r="D533" s="16"/>
      <c r="E533" s="16"/>
      <c r="F533" s="16"/>
      <c r="G533" s="16"/>
      <c r="H533" s="16"/>
      <c r="I533" s="16"/>
      <c r="J533" s="16"/>
      <c r="K533" s="16"/>
      <c r="L533" s="16"/>
      <c r="M533" s="16"/>
      <c r="N533" s="16"/>
      <c r="O533" s="16"/>
      <c r="P533" s="16"/>
      <c r="Q533" s="16"/>
      <c r="R533" s="16"/>
      <c r="S533" s="16"/>
      <c r="T533" s="16"/>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04"/>
      <c r="AY533" s="104"/>
      <c r="AZ533" s="104"/>
      <c r="BA533" s="104"/>
    </row>
    <row r="534" spans="1:53" x14ac:dyDescent="0.2">
      <c r="A534" s="16"/>
      <c r="B534" s="16"/>
      <c r="C534" s="16"/>
      <c r="D534" s="16"/>
      <c r="E534" s="16"/>
      <c r="F534" s="16"/>
      <c r="G534" s="16"/>
      <c r="H534" s="16"/>
      <c r="I534" s="16"/>
      <c r="J534" s="16"/>
      <c r="K534" s="16"/>
      <c r="L534" s="16"/>
      <c r="M534" s="16"/>
      <c r="N534" s="16"/>
      <c r="O534" s="16"/>
      <c r="P534" s="16"/>
      <c r="Q534" s="16"/>
      <c r="R534" s="16"/>
      <c r="S534" s="16"/>
      <c r="T534" s="16"/>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04"/>
      <c r="AY534" s="104"/>
      <c r="AZ534" s="104"/>
      <c r="BA534" s="104"/>
    </row>
    <row r="535" spans="1:53" x14ac:dyDescent="0.2">
      <c r="A535" s="16"/>
      <c r="B535" s="16"/>
      <c r="C535" s="16"/>
      <c r="D535" s="16"/>
      <c r="E535" s="16"/>
      <c r="F535" s="16"/>
      <c r="G535" s="16"/>
      <c r="H535" s="16"/>
      <c r="I535" s="16"/>
      <c r="J535" s="16"/>
      <c r="K535" s="16"/>
      <c r="L535" s="16"/>
      <c r="M535" s="16"/>
      <c r="N535" s="16"/>
      <c r="O535" s="16"/>
      <c r="P535" s="16"/>
      <c r="Q535" s="16"/>
      <c r="R535" s="16"/>
      <c r="S535" s="16"/>
      <c r="T535" s="16"/>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04"/>
      <c r="AY535" s="104"/>
      <c r="AZ535" s="104"/>
      <c r="BA535" s="104"/>
    </row>
    <row r="536" spans="1:53" x14ac:dyDescent="0.2">
      <c r="A536" s="16"/>
      <c r="B536" s="16"/>
      <c r="C536" s="16"/>
      <c r="D536" s="16"/>
      <c r="E536" s="16"/>
      <c r="F536" s="16"/>
      <c r="G536" s="16"/>
      <c r="H536" s="16"/>
      <c r="I536" s="16"/>
      <c r="J536" s="16"/>
      <c r="K536" s="16"/>
      <c r="L536" s="16"/>
      <c r="M536" s="16"/>
      <c r="N536" s="16"/>
      <c r="O536" s="16"/>
      <c r="P536" s="16"/>
      <c r="Q536" s="16"/>
      <c r="R536" s="16"/>
      <c r="S536" s="16"/>
      <c r="T536" s="16"/>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04"/>
      <c r="AY536" s="104"/>
      <c r="AZ536" s="104"/>
      <c r="BA536" s="104"/>
    </row>
    <row r="537" spans="1:53" x14ac:dyDescent="0.2">
      <c r="A537" s="16"/>
      <c r="B537" s="16"/>
      <c r="C537" s="16"/>
      <c r="D537" s="16"/>
      <c r="E537" s="16"/>
      <c r="F537" s="16"/>
      <c r="G537" s="16"/>
      <c r="H537" s="16"/>
      <c r="I537" s="16"/>
      <c r="J537" s="16"/>
      <c r="K537" s="16"/>
      <c r="L537" s="16"/>
      <c r="M537" s="16"/>
      <c r="N537" s="16"/>
      <c r="O537" s="16"/>
      <c r="P537" s="16"/>
      <c r="Q537" s="16"/>
      <c r="R537" s="16"/>
      <c r="S537" s="16"/>
      <c r="T537" s="16"/>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04"/>
      <c r="AY537" s="104"/>
      <c r="AZ537" s="104"/>
      <c r="BA537" s="104"/>
    </row>
    <row r="538" spans="1:53" x14ac:dyDescent="0.2">
      <c r="A538" s="16"/>
      <c r="B538" s="16"/>
      <c r="C538" s="16"/>
      <c r="D538" s="16"/>
      <c r="E538" s="16"/>
      <c r="F538" s="16"/>
      <c r="G538" s="16"/>
      <c r="H538" s="16"/>
      <c r="I538" s="16"/>
      <c r="J538" s="16"/>
      <c r="K538" s="16"/>
      <c r="L538" s="16"/>
      <c r="M538" s="16"/>
      <c r="N538" s="16"/>
      <c r="O538" s="16"/>
      <c r="P538" s="16"/>
      <c r="Q538" s="16"/>
      <c r="R538" s="16"/>
      <c r="S538" s="16"/>
      <c r="T538" s="16"/>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04"/>
      <c r="AY538" s="104"/>
      <c r="AZ538" s="104"/>
      <c r="BA538" s="104"/>
    </row>
    <row r="539" spans="1:53" x14ac:dyDescent="0.2">
      <c r="A539" s="16"/>
      <c r="B539" s="16"/>
      <c r="C539" s="16"/>
      <c r="D539" s="16"/>
      <c r="E539" s="16"/>
      <c r="F539" s="16"/>
      <c r="G539" s="16"/>
      <c r="H539" s="16"/>
      <c r="I539" s="16"/>
      <c r="J539" s="16"/>
      <c r="K539" s="16"/>
      <c r="L539" s="16"/>
      <c r="M539" s="16"/>
      <c r="N539" s="16"/>
      <c r="O539" s="16"/>
      <c r="P539" s="16"/>
      <c r="Q539" s="16"/>
      <c r="R539" s="16"/>
      <c r="S539" s="16"/>
      <c r="T539" s="16"/>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04"/>
      <c r="AY539" s="104"/>
      <c r="AZ539" s="104"/>
      <c r="BA539" s="104"/>
    </row>
    <row r="540" spans="1:53" x14ac:dyDescent="0.2">
      <c r="A540" s="16"/>
      <c r="B540" s="16"/>
      <c r="C540" s="16"/>
      <c r="D540" s="16"/>
      <c r="E540" s="16"/>
      <c r="F540" s="16"/>
      <c r="G540" s="16"/>
      <c r="H540" s="16"/>
      <c r="I540" s="16"/>
      <c r="J540" s="16"/>
      <c r="K540" s="16"/>
      <c r="L540" s="16"/>
      <c r="M540" s="16"/>
      <c r="N540" s="16"/>
      <c r="O540" s="16"/>
      <c r="P540" s="16"/>
      <c r="Q540" s="16"/>
      <c r="R540" s="16"/>
      <c r="S540" s="16"/>
      <c r="T540" s="16"/>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04"/>
      <c r="AY540" s="104"/>
      <c r="AZ540" s="104"/>
      <c r="BA540" s="104"/>
    </row>
    <row r="541" spans="1:53" x14ac:dyDescent="0.2">
      <c r="A541" s="16"/>
      <c r="B541" s="16"/>
      <c r="C541" s="16"/>
      <c r="D541" s="16"/>
      <c r="E541" s="16"/>
      <c r="F541" s="16"/>
      <c r="G541" s="16"/>
      <c r="H541" s="16"/>
      <c r="I541" s="16"/>
      <c r="J541" s="16"/>
      <c r="K541" s="16"/>
      <c r="L541" s="16"/>
      <c r="M541" s="16"/>
      <c r="N541" s="16"/>
      <c r="O541" s="16"/>
      <c r="P541" s="16"/>
      <c r="Q541" s="16"/>
      <c r="R541" s="16"/>
      <c r="S541" s="16"/>
      <c r="T541" s="16"/>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04"/>
      <c r="AY541" s="104"/>
      <c r="AZ541" s="104"/>
      <c r="BA541" s="104"/>
    </row>
    <row r="542" spans="1:53" x14ac:dyDescent="0.2">
      <c r="A542" s="16"/>
      <c r="B542" s="16"/>
      <c r="C542" s="16"/>
      <c r="D542" s="16"/>
      <c r="E542" s="16"/>
      <c r="F542" s="16"/>
      <c r="G542" s="16"/>
      <c r="H542" s="16"/>
      <c r="I542" s="16"/>
      <c r="J542" s="16"/>
      <c r="K542" s="16"/>
      <c r="L542" s="16"/>
      <c r="M542" s="16"/>
      <c r="N542" s="16"/>
      <c r="O542" s="16"/>
      <c r="P542" s="16"/>
      <c r="Q542" s="16"/>
      <c r="R542" s="16"/>
      <c r="S542" s="16"/>
      <c r="T542" s="16"/>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04"/>
      <c r="AY542" s="104"/>
      <c r="AZ542" s="104"/>
      <c r="BA542" s="104"/>
    </row>
    <row r="543" spans="1:53" x14ac:dyDescent="0.2">
      <c r="A543" s="16"/>
      <c r="B543" s="16"/>
      <c r="C543" s="16"/>
      <c r="D543" s="16"/>
      <c r="E543" s="16"/>
      <c r="F543" s="16"/>
      <c r="G543" s="16"/>
      <c r="H543" s="16"/>
      <c r="I543" s="16"/>
      <c r="J543" s="16"/>
      <c r="K543" s="16"/>
      <c r="L543" s="16"/>
      <c r="M543" s="16"/>
      <c r="N543" s="16"/>
      <c r="O543" s="16"/>
      <c r="P543" s="16"/>
      <c r="Q543" s="16"/>
      <c r="R543" s="16"/>
      <c r="S543" s="16"/>
      <c r="T543" s="16"/>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04"/>
      <c r="AY543" s="104"/>
      <c r="AZ543" s="104"/>
      <c r="BA543" s="104"/>
    </row>
    <row r="544" spans="1:53" x14ac:dyDescent="0.2">
      <c r="A544" s="16"/>
      <c r="B544" s="16"/>
      <c r="C544" s="16"/>
      <c r="D544" s="16"/>
      <c r="E544" s="16"/>
      <c r="F544" s="16"/>
      <c r="G544" s="16"/>
      <c r="H544" s="16"/>
      <c r="I544" s="16"/>
      <c r="J544" s="16"/>
      <c r="K544" s="16"/>
      <c r="L544" s="16"/>
      <c r="M544" s="16"/>
      <c r="N544" s="16"/>
      <c r="O544" s="16"/>
      <c r="P544" s="16"/>
      <c r="Q544" s="16"/>
      <c r="R544" s="16"/>
      <c r="S544" s="16"/>
      <c r="T544" s="16"/>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04"/>
      <c r="AY544" s="104"/>
      <c r="AZ544" s="104"/>
      <c r="BA544" s="104"/>
    </row>
    <row r="545" spans="1:53" x14ac:dyDescent="0.2">
      <c r="A545" s="16"/>
      <c r="B545" s="16"/>
      <c r="C545" s="16"/>
      <c r="D545" s="16"/>
      <c r="E545" s="16"/>
      <c r="F545" s="16"/>
      <c r="G545" s="16"/>
      <c r="H545" s="16"/>
      <c r="I545" s="16"/>
      <c r="J545" s="16"/>
      <c r="K545" s="16"/>
      <c r="L545" s="16"/>
      <c r="M545" s="16"/>
      <c r="N545" s="16"/>
      <c r="O545" s="16"/>
      <c r="P545" s="16"/>
      <c r="Q545" s="16"/>
      <c r="R545" s="16"/>
      <c r="S545" s="16"/>
      <c r="T545" s="16"/>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04"/>
      <c r="AY545" s="104"/>
      <c r="AZ545" s="104"/>
      <c r="BA545" s="104"/>
    </row>
    <row r="546" spans="1:53" x14ac:dyDescent="0.2">
      <c r="A546" s="16"/>
      <c r="B546" s="16"/>
      <c r="C546" s="16"/>
      <c r="D546" s="16"/>
      <c r="E546" s="16"/>
      <c r="F546" s="16"/>
      <c r="G546" s="16"/>
      <c r="H546" s="16"/>
      <c r="I546" s="16"/>
      <c r="J546" s="16"/>
      <c r="K546" s="16"/>
      <c r="L546" s="16"/>
      <c r="M546" s="16"/>
      <c r="N546" s="16"/>
      <c r="O546" s="16"/>
      <c r="P546" s="16"/>
      <c r="Q546" s="16"/>
      <c r="R546" s="16"/>
      <c r="S546" s="16"/>
      <c r="T546" s="16"/>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04"/>
      <c r="AY546" s="104"/>
      <c r="AZ546" s="104"/>
      <c r="BA546" s="104"/>
    </row>
    <row r="547" spans="1:53" x14ac:dyDescent="0.2">
      <c r="A547" s="16"/>
      <c r="B547" s="16"/>
      <c r="C547" s="16"/>
      <c r="D547" s="16"/>
      <c r="E547" s="16"/>
      <c r="F547" s="16"/>
      <c r="G547" s="16"/>
      <c r="H547" s="16"/>
      <c r="I547" s="16"/>
      <c r="J547" s="16"/>
      <c r="K547" s="16"/>
      <c r="L547" s="16"/>
      <c r="M547" s="16"/>
      <c r="N547" s="16"/>
      <c r="O547" s="16"/>
      <c r="P547" s="16"/>
      <c r="Q547" s="16"/>
      <c r="R547" s="16"/>
      <c r="S547" s="16"/>
      <c r="T547" s="16"/>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04"/>
      <c r="AY547" s="104"/>
      <c r="AZ547" s="104"/>
      <c r="BA547" s="104"/>
    </row>
    <row r="548" spans="1:53" x14ac:dyDescent="0.2">
      <c r="A548" s="16"/>
      <c r="B548" s="16"/>
      <c r="C548" s="16"/>
      <c r="D548" s="16"/>
      <c r="E548" s="16"/>
      <c r="F548" s="16"/>
      <c r="G548" s="16"/>
      <c r="H548" s="16"/>
      <c r="I548" s="16"/>
      <c r="J548" s="16"/>
      <c r="K548" s="16"/>
      <c r="L548" s="16"/>
      <c r="M548" s="16"/>
      <c r="N548" s="16"/>
      <c r="O548" s="16"/>
      <c r="P548" s="16"/>
      <c r="Q548" s="16"/>
      <c r="R548" s="16"/>
      <c r="S548" s="16"/>
      <c r="T548" s="16"/>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04"/>
      <c r="AY548" s="104"/>
      <c r="AZ548" s="104"/>
      <c r="BA548" s="104"/>
    </row>
    <row r="549" spans="1:53" x14ac:dyDescent="0.2">
      <c r="A549" s="16"/>
      <c r="B549" s="16"/>
      <c r="C549" s="16"/>
      <c r="D549" s="16"/>
      <c r="E549" s="16"/>
      <c r="F549" s="16"/>
      <c r="G549" s="16"/>
      <c r="H549" s="16"/>
      <c r="I549" s="16"/>
      <c r="J549" s="16"/>
      <c r="K549" s="16"/>
      <c r="L549" s="16"/>
      <c r="M549" s="16"/>
      <c r="N549" s="16"/>
      <c r="O549" s="16"/>
      <c r="P549" s="16"/>
      <c r="Q549" s="16"/>
      <c r="R549" s="16"/>
      <c r="S549" s="16"/>
      <c r="T549" s="16"/>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04"/>
      <c r="AY549" s="104"/>
      <c r="AZ549" s="104"/>
      <c r="BA549" s="104"/>
    </row>
    <row r="550" spans="1:53" x14ac:dyDescent="0.2">
      <c r="A550" s="16"/>
      <c r="B550" s="16"/>
      <c r="C550" s="16"/>
      <c r="D550" s="16"/>
      <c r="E550" s="16"/>
      <c r="F550" s="16"/>
      <c r="G550" s="16"/>
      <c r="H550" s="16"/>
      <c r="I550" s="16"/>
      <c r="J550" s="16"/>
      <c r="K550" s="16"/>
      <c r="L550" s="16"/>
      <c r="M550" s="16"/>
      <c r="N550" s="16"/>
      <c r="O550" s="16"/>
      <c r="P550" s="16"/>
      <c r="Q550" s="16"/>
      <c r="R550" s="16"/>
      <c r="S550" s="16"/>
      <c r="T550" s="16"/>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04"/>
      <c r="AY550" s="104"/>
      <c r="AZ550" s="104"/>
      <c r="BA550" s="104"/>
    </row>
    <row r="551" spans="1:53" x14ac:dyDescent="0.2">
      <c r="A551" s="16"/>
      <c r="B551" s="16"/>
      <c r="C551" s="16"/>
      <c r="D551" s="16"/>
      <c r="E551" s="16"/>
      <c r="F551" s="16"/>
      <c r="G551" s="16"/>
      <c r="H551" s="16"/>
      <c r="I551" s="16"/>
      <c r="J551" s="16"/>
      <c r="K551" s="16"/>
      <c r="L551" s="16"/>
      <c r="M551" s="16"/>
      <c r="N551" s="16"/>
      <c r="O551" s="16"/>
      <c r="P551" s="16"/>
      <c r="Q551" s="16"/>
      <c r="R551" s="16"/>
      <c r="S551" s="16"/>
      <c r="T551" s="16"/>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04"/>
      <c r="AY551" s="104"/>
      <c r="AZ551" s="104"/>
      <c r="BA551" s="104"/>
    </row>
    <row r="552" spans="1:53" x14ac:dyDescent="0.2">
      <c r="A552" s="16"/>
      <c r="B552" s="16"/>
      <c r="C552" s="16"/>
      <c r="D552" s="16"/>
      <c r="E552" s="16"/>
      <c r="F552" s="16"/>
      <c r="G552" s="16"/>
      <c r="H552" s="16"/>
      <c r="I552" s="16"/>
      <c r="J552" s="16"/>
      <c r="K552" s="16"/>
      <c r="L552" s="16"/>
      <c r="M552" s="16"/>
      <c r="N552" s="16"/>
      <c r="O552" s="16"/>
      <c r="P552" s="16"/>
      <c r="Q552" s="16"/>
      <c r="R552" s="16"/>
      <c r="S552" s="16"/>
      <c r="T552" s="16"/>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04"/>
      <c r="AY552" s="104"/>
      <c r="AZ552" s="104"/>
      <c r="BA552" s="104"/>
    </row>
    <row r="553" spans="1:53" x14ac:dyDescent="0.2">
      <c r="A553" s="16"/>
      <c r="B553" s="16"/>
      <c r="C553" s="16"/>
      <c r="D553" s="16"/>
      <c r="E553" s="16"/>
      <c r="F553" s="16"/>
      <c r="G553" s="16"/>
      <c r="H553" s="16"/>
      <c r="I553" s="16"/>
      <c r="J553" s="16"/>
      <c r="K553" s="16"/>
      <c r="L553" s="16"/>
      <c r="M553" s="16"/>
      <c r="N553" s="16"/>
      <c r="O553" s="16"/>
      <c r="P553" s="16"/>
      <c r="Q553" s="16"/>
      <c r="R553" s="16"/>
      <c r="S553" s="16"/>
      <c r="T553" s="16"/>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04"/>
      <c r="AY553" s="104"/>
      <c r="AZ553" s="104"/>
      <c r="BA553" s="104"/>
    </row>
    <row r="554" spans="1:53" x14ac:dyDescent="0.2">
      <c r="A554" s="16"/>
      <c r="B554" s="16"/>
      <c r="C554" s="16"/>
      <c r="D554" s="16"/>
      <c r="E554" s="16"/>
      <c r="F554" s="16"/>
      <c r="G554" s="16"/>
      <c r="H554" s="16"/>
      <c r="I554" s="16"/>
      <c r="J554" s="16"/>
      <c r="K554" s="16"/>
      <c r="L554" s="16"/>
      <c r="M554" s="16"/>
      <c r="N554" s="16"/>
      <c r="O554" s="16"/>
      <c r="P554" s="16"/>
      <c r="Q554" s="16"/>
      <c r="R554" s="16"/>
      <c r="S554" s="16"/>
      <c r="T554" s="16"/>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04"/>
      <c r="AY554" s="104"/>
      <c r="AZ554" s="104"/>
      <c r="BA554" s="104"/>
    </row>
    <row r="555" spans="1:53" x14ac:dyDescent="0.2">
      <c r="A555" s="16"/>
      <c r="B555" s="16"/>
      <c r="C555" s="16"/>
      <c r="D555" s="16"/>
      <c r="E555" s="16"/>
      <c r="F555" s="16"/>
      <c r="G555" s="16"/>
      <c r="H555" s="16"/>
      <c r="I555" s="16"/>
      <c r="J555" s="16"/>
      <c r="K555" s="16"/>
      <c r="L555" s="16"/>
      <c r="M555" s="16"/>
      <c r="N555" s="16"/>
      <c r="O555" s="16"/>
      <c r="P555" s="16"/>
      <c r="Q555" s="16"/>
      <c r="R555" s="16"/>
      <c r="S555" s="16"/>
      <c r="T555" s="16"/>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04"/>
      <c r="AY555" s="104"/>
      <c r="AZ555" s="104"/>
      <c r="BA555" s="104"/>
    </row>
    <row r="556" spans="1:53" x14ac:dyDescent="0.2">
      <c r="A556" s="16"/>
      <c r="B556" s="16"/>
      <c r="C556" s="16"/>
      <c r="D556" s="16"/>
      <c r="E556" s="16"/>
      <c r="F556" s="16"/>
      <c r="G556" s="16"/>
      <c r="H556" s="16"/>
      <c r="I556" s="16"/>
      <c r="J556" s="16"/>
      <c r="K556" s="16"/>
      <c r="L556" s="16"/>
      <c r="M556" s="16"/>
      <c r="N556" s="16"/>
      <c r="O556" s="16"/>
      <c r="P556" s="16"/>
      <c r="Q556" s="16"/>
      <c r="R556" s="16"/>
      <c r="S556" s="16"/>
      <c r="T556" s="16"/>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04"/>
      <c r="AY556" s="104"/>
      <c r="AZ556" s="104"/>
      <c r="BA556" s="104"/>
    </row>
    <row r="557" spans="1:53" x14ac:dyDescent="0.2">
      <c r="A557" s="16"/>
      <c r="B557" s="16"/>
      <c r="C557" s="16"/>
      <c r="D557" s="16"/>
      <c r="E557" s="16"/>
      <c r="F557" s="16"/>
      <c r="G557" s="16"/>
      <c r="H557" s="16"/>
      <c r="I557" s="16"/>
      <c r="J557" s="16"/>
      <c r="K557" s="16"/>
      <c r="L557" s="16"/>
      <c r="M557" s="16"/>
      <c r="N557" s="16"/>
      <c r="O557" s="16"/>
      <c r="P557" s="16"/>
      <c r="Q557" s="16"/>
      <c r="R557" s="16"/>
      <c r="S557" s="16"/>
      <c r="T557" s="16"/>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04"/>
      <c r="AY557" s="104"/>
      <c r="AZ557" s="104"/>
      <c r="BA557" s="104"/>
    </row>
    <row r="558" spans="1:53" x14ac:dyDescent="0.2">
      <c r="A558" s="16"/>
      <c r="B558" s="16"/>
      <c r="C558" s="16"/>
      <c r="D558" s="16"/>
      <c r="E558" s="16"/>
      <c r="F558" s="16"/>
      <c r="G558" s="16"/>
      <c r="H558" s="16"/>
      <c r="I558" s="16"/>
      <c r="J558" s="16"/>
      <c r="K558" s="16"/>
      <c r="L558" s="16"/>
      <c r="M558" s="16"/>
      <c r="N558" s="16"/>
      <c r="O558" s="16"/>
      <c r="P558" s="16"/>
      <c r="Q558" s="16"/>
      <c r="R558" s="16"/>
      <c r="S558" s="16"/>
      <c r="T558" s="16"/>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04"/>
      <c r="AY558" s="104"/>
      <c r="AZ558" s="104"/>
      <c r="BA558" s="104"/>
    </row>
    <row r="559" spans="1:53" x14ac:dyDescent="0.2">
      <c r="A559" s="16"/>
      <c r="B559" s="16"/>
      <c r="C559" s="16"/>
      <c r="D559" s="16"/>
      <c r="E559" s="16"/>
      <c r="F559" s="16"/>
      <c r="G559" s="16"/>
      <c r="H559" s="16"/>
      <c r="I559" s="16"/>
      <c r="J559" s="16"/>
      <c r="K559" s="16"/>
      <c r="L559" s="16"/>
      <c r="M559" s="16"/>
      <c r="N559" s="16"/>
      <c r="O559" s="16"/>
      <c r="P559" s="16"/>
      <c r="Q559" s="16"/>
      <c r="R559" s="16"/>
      <c r="S559" s="16"/>
      <c r="T559" s="16"/>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04"/>
      <c r="AY559" s="104"/>
      <c r="AZ559" s="104"/>
      <c r="BA559" s="104"/>
    </row>
    <row r="560" spans="1:53" x14ac:dyDescent="0.2">
      <c r="A560" s="16"/>
      <c r="B560" s="16"/>
      <c r="C560" s="16"/>
      <c r="D560" s="16"/>
      <c r="E560" s="16"/>
      <c r="F560" s="16"/>
      <c r="G560" s="16"/>
      <c r="H560" s="16"/>
      <c r="I560" s="16"/>
      <c r="J560" s="16"/>
      <c r="K560" s="16"/>
      <c r="L560" s="16"/>
      <c r="M560" s="16"/>
      <c r="N560" s="16"/>
      <c r="O560" s="16"/>
      <c r="P560" s="16"/>
      <c r="Q560" s="16"/>
      <c r="R560" s="16"/>
      <c r="S560" s="16"/>
      <c r="T560" s="16"/>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04"/>
      <c r="AY560" s="104"/>
      <c r="AZ560" s="104"/>
      <c r="BA560" s="104"/>
    </row>
    <row r="561" spans="1:53" x14ac:dyDescent="0.2">
      <c r="A561" s="16"/>
      <c r="B561" s="16"/>
      <c r="C561" s="16"/>
      <c r="D561" s="16"/>
      <c r="E561" s="16"/>
      <c r="F561" s="16"/>
      <c r="G561" s="16"/>
      <c r="H561" s="16"/>
      <c r="I561" s="16"/>
      <c r="J561" s="16"/>
      <c r="K561" s="16"/>
      <c r="L561" s="16"/>
      <c r="M561" s="16"/>
      <c r="N561" s="16"/>
      <c r="O561" s="16"/>
      <c r="P561" s="16"/>
      <c r="Q561" s="16"/>
      <c r="R561" s="16"/>
      <c r="S561" s="16"/>
      <c r="T561" s="16"/>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04"/>
      <c r="AY561" s="104"/>
      <c r="AZ561" s="104"/>
      <c r="BA561" s="104"/>
    </row>
    <row r="562" spans="1:53" x14ac:dyDescent="0.2">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04"/>
      <c r="AY562" s="104"/>
      <c r="AZ562" s="104"/>
      <c r="BA562" s="104"/>
    </row>
    <row r="563" spans="1:53" x14ac:dyDescent="0.2">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04"/>
      <c r="AY563" s="104"/>
      <c r="AZ563" s="104"/>
      <c r="BA563" s="104"/>
    </row>
    <row r="564" spans="1:53" x14ac:dyDescent="0.2">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04"/>
      <c r="AY564" s="104"/>
      <c r="AZ564" s="104"/>
      <c r="BA564" s="104"/>
    </row>
    <row r="565" spans="1:53" x14ac:dyDescent="0.2">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04"/>
      <c r="AY565" s="104"/>
      <c r="AZ565" s="104"/>
      <c r="BA565" s="104"/>
    </row>
    <row r="566" spans="1:53" x14ac:dyDescent="0.2">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04"/>
      <c r="AY566" s="104"/>
      <c r="AZ566" s="104"/>
      <c r="BA566" s="104"/>
    </row>
    <row r="567" spans="1:53" x14ac:dyDescent="0.2">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04"/>
      <c r="AY567" s="104"/>
      <c r="AZ567" s="104"/>
      <c r="BA567" s="104"/>
    </row>
    <row r="568" spans="1:53" x14ac:dyDescent="0.2">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04"/>
      <c r="AY568" s="104"/>
      <c r="AZ568" s="104"/>
      <c r="BA568" s="104"/>
    </row>
    <row r="569" spans="1:53" x14ac:dyDescent="0.2">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04"/>
      <c r="AY569" s="104"/>
      <c r="AZ569" s="104"/>
      <c r="BA569" s="104"/>
    </row>
    <row r="570" spans="1:53" x14ac:dyDescent="0.2">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04"/>
      <c r="AY570" s="104"/>
      <c r="AZ570" s="104"/>
      <c r="BA570" s="104"/>
    </row>
    <row r="571" spans="1:53" x14ac:dyDescent="0.2">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04"/>
      <c r="AY571" s="104"/>
      <c r="AZ571" s="104"/>
      <c r="BA571" s="104"/>
    </row>
    <row r="572" spans="1:53" x14ac:dyDescent="0.2">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04"/>
      <c r="AY572" s="104"/>
      <c r="AZ572" s="104"/>
      <c r="BA572" s="104"/>
    </row>
    <row r="573" spans="1:53" x14ac:dyDescent="0.2">
      <c r="U573" s="12"/>
      <c r="V573" s="12"/>
      <c r="W573" s="12"/>
      <c r="X573" s="12"/>
      <c r="Y573" s="12"/>
      <c r="Z573" s="12"/>
      <c r="AA573" s="12"/>
      <c r="AB573" s="12"/>
      <c r="AC573" s="12"/>
      <c r="AD573" s="12"/>
      <c r="AE573" s="12"/>
      <c r="AF573" s="12"/>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row>
    <row r="574" spans="1:53" x14ac:dyDescent="0.2">
      <c r="U574" s="12"/>
      <c r="V574" s="12"/>
      <c r="W574" s="12"/>
      <c r="X574" s="12"/>
      <c r="Y574" s="12"/>
      <c r="Z574" s="12"/>
      <c r="AA574" s="12"/>
      <c r="AB574" s="12"/>
      <c r="AC574" s="12"/>
      <c r="AD574" s="12"/>
      <c r="AE574" s="12"/>
      <c r="AF574" s="12"/>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row>
    <row r="575" spans="1:53" x14ac:dyDescent="0.2">
      <c r="U575" s="12"/>
      <c r="V575" s="12"/>
      <c r="W575" s="12"/>
      <c r="X575" s="12"/>
      <c r="Y575" s="12"/>
      <c r="Z575" s="12"/>
      <c r="AA575" s="12"/>
      <c r="AB575" s="12"/>
      <c r="AC575" s="12"/>
      <c r="AD575" s="12"/>
      <c r="AE575" s="12"/>
      <c r="AF575" s="12"/>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row>
    <row r="576" spans="1:53" x14ac:dyDescent="0.2">
      <c r="U576" s="12"/>
      <c r="V576" s="12"/>
      <c r="W576" s="12"/>
      <c r="X576" s="12"/>
      <c r="Y576" s="12"/>
      <c r="Z576" s="12"/>
      <c r="AA576" s="12"/>
      <c r="AB576" s="12"/>
      <c r="AC576" s="12"/>
      <c r="AD576" s="12"/>
      <c r="AE576" s="12"/>
      <c r="AF576" s="12"/>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row>
    <row r="577" spans="21:53" x14ac:dyDescent="0.2">
      <c r="U577" s="12"/>
      <c r="V577" s="12"/>
      <c r="W577" s="12"/>
      <c r="X577" s="12"/>
      <c r="Y577" s="12"/>
      <c r="Z577" s="12"/>
      <c r="AA577" s="12"/>
      <c r="AB577" s="12"/>
      <c r="AC577" s="12"/>
      <c r="AD577" s="12"/>
      <c r="AE577" s="12"/>
      <c r="AF577" s="12"/>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row>
    <row r="578" spans="21:53" x14ac:dyDescent="0.2">
      <c r="U578" s="12"/>
      <c r="V578" s="12"/>
      <c r="W578" s="12"/>
      <c r="X578" s="12"/>
      <c r="Y578" s="12"/>
      <c r="Z578" s="12"/>
      <c r="AA578" s="12"/>
      <c r="AB578" s="12"/>
      <c r="AC578" s="12"/>
      <c r="AD578" s="12"/>
      <c r="AE578" s="12"/>
      <c r="AF578" s="12"/>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row>
    <row r="579" spans="21:53" x14ac:dyDescent="0.2">
      <c r="U579" s="12"/>
      <c r="V579" s="12"/>
      <c r="W579" s="12"/>
      <c r="X579" s="12"/>
      <c r="Y579" s="12"/>
      <c r="Z579" s="12"/>
      <c r="AA579" s="12"/>
      <c r="AB579" s="12"/>
      <c r="AC579" s="12"/>
      <c r="AD579" s="12"/>
      <c r="AE579" s="12"/>
      <c r="AF579" s="12"/>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row>
    <row r="580" spans="21:53" x14ac:dyDescent="0.2">
      <c r="U580" s="12"/>
      <c r="V580" s="12"/>
      <c r="W580" s="12"/>
      <c r="X580" s="12"/>
      <c r="Y580" s="12"/>
      <c r="Z580" s="12"/>
      <c r="AA580" s="12"/>
      <c r="AB580" s="12"/>
      <c r="AC580" s="12"/>
      <c r="AD580" s="12"/>
      <c r="AE580" s="12"/>
      <c r="AF580" s="12"/>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row>
    <row r="581" spans="21:53" x14ac:dyDescent="0.2">
      <c r="U581" s="12"/>
      <c r="V581" s="12"/>
      <c r="W581" s="12"/>
      <c r="X581" s="12"/>
      <c r="Y581" s="12"/>
      <c r="Z581" s="12"/>
      <c r="AA581" s="12"/>
      <c r="AB581" s="12"/>
      <c r="AC581" s="12"/>
      <c r="AD581" s="12"/>
      <c r="AE581" s="12"/>
      <c r="AF581" s="12"/>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row>
    <row r="582" spans="21:53" x14ac:dyDescent="0.2">
      <c r="U582" s="12"/>
      <c r="V582" s="12"/>
      <c r="W582" s="12"/>
      <c r="X582" s="12"/>
      <c r="Y582" s="12"/>
      <c r="Z582" s="12"/>
      <c r="AA582" s="12"/>
      <c r="AB582" s="12"/>
      <c r="AC582" s="12"/>
      <c r="AD582" s="12"/>
      <c r="AE582" s="12"/>
      <c r="AF582" s="12"/>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row>
    <row r="583" spans="21:53" x14ac:dyDescent="0.2">
      <c r="U583" s="12"/>
      <c r="V583" s="12"/>
      <c r="W583" s="12"/>
      <c r="X583" s="12"/>
      <c r="Y583" s="12"/>
      <c r="Z583" s="12"/>
      <c r="AA583" s="12"/>
      <c r="AB583" s="12"/>
      <c r="AC583" s="12"/>
      <c r="AD583" s="12"/>
      <c r="AE583" s="12"/>
      <c r="AF583" s="12"/>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row>
    <row r="584" spans="21:53" x14ac:dyDescent="0.2">
      <c r="U584" s="12"/>
      <c r="V584" s="12"/>
      <c r="W584" s="12"/>
      <c r="X584" s="12"/>
      <c r="Y584" s="12"/>
      <c r="Z584" s="12"/>
      <c r="AA584" s="12"/>
      <c r="AB584" s="12"/>
      <c r="AC584" s="12"/>
      <c r="AD584" s="12"/>
      <c r="AE584" s="12"/>
      <c r="AF584" s="12"/>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row>
    <row r="585" spans="21:53" x14ac:dyDescent="0.2">
      <c r="U585" s="12"/>
      <c r="V585" s="12"/>
      <c r="W585" s="12"/>
      <c r="X585" s="12"/>
      <c r="Y585" s="12"/>
      <c r="Z585" s="12"/>
      <c r="AA585" s="12"/>
      <c r="AB585" s="12"/>
      <c r="AC585" s="12"/>
      <c r="AD585" s="12"/>
      <c r="AE585" s="12"/>
      <c r="AF585" s="12"/>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row>
    <row r="586" spans="21:53" x14ac:dyDescent="0.2">
      <c r="U586" s="12"/>
      <c r="V586" s="12"/>
      <c r="W586" s="12"/>
      <c r="X586" s="12"/>
      <c r="Y586" s="12"/>
      <c r="Z586" s="12"/>
      <c r="AA586" s="12"/>
      <c r="AB586" s="12"/>
      <c r="AC586" s="12"/>
      <c r="AD586" s="12"/>
      <c r="AE586" s="12"/>
      <c r="AF586" s="12"/>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row>
    <row r="587" spans="21:53" x14ac:dyDescent="0.2">
      <c r="U587" s="12"/>
      <c r="V587" s="12"/>
      <c r="W587" s="12"/>
      <c r="X587" s="12"/>
      <c r="Y587" s="12"/>
      <c r="Z587" s="12"/>
      <c r="AA587" s="12"/>
      <c r="AB587" s="12"/>
      <c r="AC587" s="12"/>
      <c r="AD587" s="12"/>
      <c r="AE587" s="12"/>
      <c r="AF587" s="12"/>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row>
    <row r="588" spans="21:53" x14ac:dyDescent="0.2">
      <c r="U588" s="12"/>
      <c r="V588" s="12"/>
      <c r="W588" s="12"/>
      <c r="X588" s="12"/>
      <c r="Y588" s="12"/>
      <c r="Z588" s="12"/>
      <c r="AA588" s="12"/>
      <c r="AB588" s="12"/>
      <c r="AC588" s="12"/>
      <c r="AD588" s="12"/>
      <c r="AE588" s="12"/>
      <c r="AF588" s="12"/>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row>
    <row r="589" spans="21:53" x14ac:dyDescent="0.2">
      <c r="U589" s="12"/>
      <c r="V589" s="12"/>
      <c r="W589" s="12"/>
      <c r="X589" s="12"/>
      <c r="Y589" s="12"/>
      <c r="Z589" s="12"/>
      <c r="AA589" s="12"/>
      <c r="AB589" s="12"/>
      <c r="AC589" s="12"/>
      <c r="AD589" s="12"/>
      <c r="AE589" s="12"/>
      <c r="AF589" s="12"/>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row>
    <row r="590" spans="21:53" x14ac:dyDescent="0.2">
      <c r="U590" s="12"/>
      <c r="V590" s="12"/>
      <c r="W590" s="12"/>
      <c r="X590" s="12"/>
      <c r="Y590" s="12"/>
      <c r="Z590" s="12"/>
      <c r="AA590" s="12"/>
      <c r="AB590" s="12"/>
      <c r="AC590" s="12"/>
      <c r="AD590" s="12"/>
      <c r="AE590" s="12"/>
      <c r="AF590" s="12"/>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row>
    <row r="591" spans="21:53" x14ac:dyDescent="0.2">
      <c r="U591" s="12"/>
      <c r="V591" s="12"/>
      <c r="W591" s="12"/>
      <c r="X591" s="12"/>
      <c r="Y591" s="12"/>
      <c r="Z591" s="12"/>
      <c r="AA591" s="12"/>
      <c r="AB591" s="12"/>
      <c r="AC591" s="12"/>
      <c r="AD591" s="12"/>
      <c r="AE591" s="12"/>
      <c r="AF591" s="12"/>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row>
    <row r="592" spans="21:53" x14ac:dyDescent="0.2">
      <c r="U592" s="12"/>
      <c r="V592" s="12"/>
      <c r="W592" s="12"/>
      <c r="X592" s="12"/>
      <c r="Y592" s="12"/>
      <c r="Z592" s="12"/>
      <c r="AA592" s="12"/>
      <c r="AB592" s="12"/>
      <c r="AC592" s="12"/>
      <c r="AD592" s="12"/>
      <c r="AE592" s="12"/>
      <c r="AF592" s="12"/>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row>
    <row r="593" spans="21:53" x14ac:dyDescent="0.2">
      <c r="U593" s="12"/>
      <c r="V593" s="12"/>
      <c r="W593" s="12"/>
      <c r="X593" s="12"/>
      <c r="Y593" s="12"/>
      <c r="Z593" s="12"/>
      <c r="AA593" s="12"/>
      <c r="AB593" s="12"/>
      <c r="AC593" s="12"/>
      <c r="AD593" s="12"/>
      <c r="AE593" s="12"/>
      <c r="AF593" s="12"/>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row>
    <row r="594" spans="21:53" x14ac:dyDescent="0.2">
      <c r="U594" s="12"/>
      <c r="V594" s="12"/>
      <c r="W594" s="12"/>
      <c r="X594" s="12"/>
      <c r="Y594" s="12"/>
      <c r="Z594" s="12"/>
      <c r="AA594" s="12"/>
      <c r="AB594" s="12"/>
      <c r="AC594" s="12"/>
      <c r="AD594" s="12"/>
      <c r="AE594" s="12"/>
      <c r="AF594" s="12"/>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row>
    <row r="595" spans="21:53" x14ac:dyDescent="0.2">
      <c r="U595" s="12"/>
      <c r="V595" s="12"/>
      <c r="W595" s="12"/>
      <c r="X595" s="12"/>
      <c r="Y595" s="12"/>
      <c r="Z595" s="12"/>
      <c r="AA595" s="12"/>
      <c r="AB595" s="12"/>
      <c r="AC595" s="12"/>
      <c r="AD595" s="12"/>
      <c r="AE595" s="12"/>
      <c r="AF595" s="12"/>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row>
    <row r="596" spans="21:53" x14ac:dyDescent="0.2">
      <c r="U596" s="12"/>
      <c r="V596" s="12"/>
      <c r="W596" s="12"/>
      <c r="X596" s="12"/>
      <c r="Y596" s="12"/>
      <c r="Z596" s="12"/>
      <c r="AA596" s="12"/>
      <c r="AB596" s="12"/>
      <c r="AC596" s="12"/>
      <c r="AD596" s="12"/>
      <c r="AE596" s="12"/>
      <c r="AF596" s="12"/>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row>
    <row r="597" spans="21:53" x14ac:dyDescent="0.2">
      <c r="U597" s="12"/>
      <c r="V597" s="12"/>
      <c r="W597" s="12"/>
      <c r="X597" s="12"/>
      <c r="Y597" s="12"/>
      <c r="Z597" s="12"/>
      <c r="AA597" s="12"/>
      <c r="AB597" s="12"/>
      <c r="AC597" s="12"/>
      <c r="AD597" s="12"/>
      <c r="AE597" s="12"/>
      <c r="AF597" s="12"/>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row>
    <row r="598" spans="21:53" x14ac:dyDescent="0.2">
      <c r="U598" s="12"/>
      <c r="V598" s="12"/>
      <c r="W598" s="12"/>
      <c r="X598" s="12"/>
      <c r="Y598" s="12"/>
      <c r="Z598" s="12"/>
      <c r="AA598" s="12"/>
      <c r="AB598" s="12"/>
      <c r="AC598" s="12"/>
      <c r="AD598" s="12"/>
      <c r="AE598" s="12"/>
      <c r="AF598" s="12"/>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row>
    <row r="599" spans="21:53" x14ac:dyDescent="0.2">
      <c r="U599" s="12"/>
      <c r="V599" s="12"/>
      <c r="W599" s="12"/>
      <c r="X599" s="12"/>
      <c r="Y599" s="12"/>
      <c r="Z599" s="12"/>
      <c r="AA599" s="12"/>
      <c r="AB599" s="12"/>
      <c r="AC599" s="12"/>
      <c r="AD599" s="12"/>
      <c r="AE599" s="12"/>
      <c r="AF599" s="12"/>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row>
    <row r="600" spans="21:53" x14ac:dyDescent="0.2">
      <c r="U600" s="12"/>
      <c r="V600" s="12"/>
      <c r="W600" s="12"/>
      <c r="X600" s="12"/>
      <c r="Y600" s="12"/>
      <c r="Z600" s="12"/>
      <c r="AA600" s="12"/>
      <c r="AB600" s="12"/>
      <c r="AC600" s="12"/>
      <c r="AD600" s="12"/>
      <c r="AE600" s="12"/>
      <c r="AF600" s="12"/>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row>
    <row r="601" spans="21:53" x14ac:dyDescent="0.2">
      <c r="U601" s="12"/>
      <c r="V601" s="12"/>
      <c r="W601" s="12"/>
      <c r="X601" s="12"/>
      <c r="Y601" s="12"/>
      <c r="Z601" s="12"/>
      <c r="AA601" s="12"/>
      <c r="AB601" s="12"/>
      <c r="AC601" s="12"/>
      <c r="AD601" s="12"/>
      <c r="AE601" s="12"/>
      <c r="AF601" s="12"/>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row>
    <row r="602" spans="21:53" x14ac:dyDescent="0.2">
      <c r="U602" s="12"/>
      <c r="V602" s="12"/>
      <c r="W602" s="12"/>
      <c r="X602" s="12"/>
      <c r="Y602" s="12"/>
      <c r="Z602" s="12"/>
      <c r="AA602" s="12"/>
      <c r="AB602" s="12"/>
      <c r="AC602" s="12"/>
      <c r="AD602" s="12"/>
      <c r="AE602" s="12"/>
      <c r="AF602" s="12"/>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row>
    <row r="603" spans="21:53" x14ac:dyDescent="0.2">
      <c r="U603" s="12"/>
      <c r="V603" s="12"/>
      <c r="W603" s="12"/>
      <c r="X603" s="12"/>
      <c r="Y603" s="12"/>
      <c r="Z603" s="12"/>
      <c r="AA603" s="12"/>
      <c r="AB603" s="12"/>
      <c r="AC603" s="12"/>
      <c r="AD603" s="12"/>
      <c r="AE603" s="12"/>
      <c r="AF603" s="12"/>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row>
    <row r="604" spans="21:53" x14ac:dyDescent="0.2">
      <c r="U604" s="12"/>
      <c r="V604" s="12"/>
      <c r="W604" s="12"/>
      <c r="X604" s="12"/>
      <c r="Y604" s="12"/>
      <c r="Z604" s="12"/>
      <c r="AA604" s="12"/>
      <c r="AB604" s="12"/>
      <c r="AC604" s="12"/>
      <c r="AD604" s="12"/>
      <c r="AE604" s="12"/>
      <c r="AF604" s="12"/>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row>
    <row r="605" spans="21:53" x14ac:dyDescent="0.2">
      <c r="U605" s="12"/>
      <c r="V605" s="12"/>
      <c r="W605" s="12"/>
      <c r="X605" s="12"/>
      <c r="Y605" s="12"/>
      <c r="Z605" s="12"/>
      <c r="AA605" s="12"/>
      <c r="AB605" s="12"/>
      <c r="AC605" s="12"/>
      <c r="AD605" s="12"/>
      <c r="AE605" s="12"/>
      <c r="AF605" s="12"/>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row>
    <row r="606" spans="21:53" x14ac:dyDescent="0.2">
      <c r="U606" s="12"/>
      <c r="V606" s="12"/>
      <c r="W606" s="12"/>
      <c r="X606" s="12"/>
      <c r="Y606" s="12"/>
      <c r="Z606" s="12"/>
      <c r="AA606" s="12"/>
      <c r="AB606" s="12"/>
      <c r="AC606" s="12"/>
      <c r="AD606" s="12"/>
      <c r="AE606" s="12"/>
      <c r="AF606" s="12"/>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row>
    <row r="607" spans="21:53" x14ac:dyDescent="0.2">
      <c r="U607" s="12"/>
      <c r="V607" s="12"/>
      <c r="W607" s="12"/>
      <c r="X607" s="12"/>
      <c r="Y607" s="12"/>
      <c r="Z607" s="12"/>
      <c r="AA607" s="12"/>
      <c r="AB607" s="12"/>
      <c r="AC607" s="12"/>
      <c r="AD607" s="12"/>
      <c r="AE607" s="12"/>
      <c r="AF607" s="12"/>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row>
    <row r="608" spans="21:53" x14ac:dyDescent="0.2">
      <c r="U608" s="12"/>
      <c r="V608" s="12"/>
      <c r="W608" s="12"/>
      <c r="X608" s="12"/>
      <c r="Y608" s="12"/>
      <c r="Z608" s="12"/>
      <c r="AA608" s="12"/>
      <c r="AB608" s="12"/>
      <c r="AC608" s="12"/>
      <c r="AD608" s="12"/>
      <c r="AE608" s="12"/>
      <c r="AF608" s="12"/>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row>
    <row r="609" spans="21:53" x14ac:dyDescent="0.2">
      <c r="U609" s="12"/>
      <c r="V609" s="12"/>
      <c r="W609" s="12"/>
      <c r="X609" s="12"/>
      <c r="Y609" s="12"/>
      <c r="Z609" s="12"/>
      <c r="AA609" s="12"/>
      <c r="AB609" s="12"/>
      <c r="AC609" s="12"/>
      <c r="AD609" s="12"/>
      <c r="AE609" s="12"/>
      <c r="AF609" s="12"/>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row>
    <row r="610" spans="21:53" x14ac:dyDescent="0.2">
      <c r="U610" s="12"/>
      <c r="V610" s="12"/>
      <c r="W610" s="12"/>
      <c r="X610" s="12"/>
      <c r="Y610" s="12"/>
      <c r="Z610" s="12"/>
      <c r="AA610" s="12"/>
      <c r="AB610" s="12"/>
      <c r="AC610" s="12"/>
      <c r="AD610" s="12"/>
      <c r="AE610" s="12"/>
      <c r="AF610" s="12"/>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row>
    <row r="611" spans="21:53" x14ac:dyDescent="0.2">
      <c r="U611" s="12"/>
      <c r="V611" s="12"/>
      <c r="W611" s="12"/>
      <c r="X611" s="12"/>
      <c r="Y611" s="12"/>
      <c r="Z611" s="12"/>
      <c r="AA611" s="12"/>
      <c r="AB611" s="12"/>
      <c r="AC611" s="12"/>
      <c r="AD611" s="12"/>
      <c r="AE611" s="12"/>
      <c r="AF611" s="12"/>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row>
    <row r="612" spans="21:53" x14ac:dyDescent="0.2">
      <c r="U612" s="12"/>
      <c r="V612" s="12"/>
      <c r="W612" s="12"/>
      <c r="X612" s="12"/>
      <c r="Y612" s="12"/>
      <c r="Z612" s="12"/>
      <c r="AA612" s="12"/>
      <c r="AB612" s="12"/>
      <c r="AC612" s="12"/>
      <c r="AD612" s="12"/>
      <c r="AE612" s="12"/>
      <c r="AF612" s="12"/>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row>
    <row r="613" spans="21:53" x14ac:dyDescent="0.2">
      <c r="U613" s="12"/>
      <c r="V613" s="12"/>
      <c r="W613" s="12"/>
      <c r="X613" s="12"/>
      <c r="Y613" s="12"/>
      <c r="Z613" s="12"/>
      <c r="AA613" s="12"/>
      <c r="AB613" s="12"/>
      <c r="AC613" s="12"/>
      <c r="AD613" s="12"/>
      <c r="AE613" s="12"/>
      <c r="AF613" s="12"/>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row>
    <row r="614" spans="21:53" x14ac:dyDescent="0.2">
      <c r="U614" s="12"/>
      <c r="V614" s="12"/>
      <c r="W614" s="12"/>
      <c r="X614" s="12"/>
      <c r="Y614" s="12"/>
      <c r="Z614" s="12"/>
      <c r="AA614" s="12"/>
      <c r="AB614" s="12"/>
      <c r="AC614" s="12"/>
      <c r="AD614" s="12"/>
      <c r="AE614" s="12"/>
      <c r="AF614" s="12"/>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row>
    <row r="615" spans="21:53" x14ac:dyDescent="0.2">
      <c r="U615" s="12"/>
      <c r="V615" s="12"/>
      <c r="W615" s="12"/>
      <c r="X615" s="12"/>
      <c r="Y615" s="12"/>
      <c r="Z615" s="12"/>
      <c r="AA615" s="12"/>
      <c r="AB615" s="12"/>
      <c r="AC615" s="12"/>
      <c r="AD615" s="12"/>
      <c r="AE615" s="12"/>
      <c r="AF615" s="12"/>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row>
    <row r="616" spans="21:53" x14ac:dyDescent="0.2">
      <c r="U616" s="12"/>
      <c r="V616" s="12"/>
      <c r="W616" s="12"/>
      <c r="X616" s="12"/>
      <c r="Y616" s="12"/>
      <c r="Z616" s="12"/>
      <c r="AA616" s="12"/>
      <c r="AB616" s="12"/>
      <c r="AC616" s="12"/>
      <c r="AD616" s="12"/>
      <c r="AE616" s="12"/>
      <c r="AF616" s="12"/>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row>
    <row r="617" spans="21:53" x14ac:dyDescent="0.2">
      <c r="U617" s="12"/>
      <c r="V617" s="12"/>
      <c r="W617" s="12"/>
      <c r="X617" s="12"/>
      <c r="Y617" s="12"/>
      <c r="Z617" s="12"/>
      <c r="AA617" s="12"/>
      <c r="AB617" s="12"/>
      <c r="AC617" s="12"/>
      <c r="AD617" s="12"/>
      <c r="AE617" s="12"/>
      <c r="AF617" s="12"/>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row>
    <row r="618" spans="21:53" x14ac:dyDescent="0.2">
      <c r="U618" s="12"/>
      <c r="V618" s="12"/>
      <c r="W618" s="12"/>
      <c r="X618" s="12"/>
      <c r="Y618" s="12"/>
      <c r="Z618" s="12"/>
      <c r="AA618" s="12"/>
      <c r="AB618" s="12"/>
      <c r="AC618" s="12"/>
      <c r="AD618" s="12"/>
      <c r="AE618" s="12"/>
      <c r="AF618" s="12"/>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row>
    <row r="619" spans="21:53" x14ac:dyDescent="0.2">
      <c r="U619" s="12"/>
      <c r="V619" s="12"/>
      <c r="W619" s="12"/>
      <c r="X619" s="12"/>
      <c r="Y619" s="12"/>
      <c r="Z619" s="12"/>
      <c r="AA619" s="12"/>
      <c r="AB619" s="12"/>
      <c r="AC619" s="12"/>
      <c r="AD619" s="12"/>
      <c r="AE619" s="12"/>
      <c r="AF619" s="12"/>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row>
    <row r="620" spans="21:53" x14ac:dyDescent="0.2">
      <c r="U620" s="12"/>
      <c r="V620" s="12"/>
      <c r="W620" s="12"/>
      <c r="X620" s="12"/>
      <c r="Y620" s="12"/>
      <c r="Z620" s="12"/>
      <c r="AA620" s="12"/>
      <c r="AB620" s="12"/>
      <c r="AC620" s="12"/>
      <c r="AD620" s="12"/>
      <c r="AE620" s="12"/>
      <c r="AF620" s="12"/>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row>
    <row r="621" spans="21:53" x14ac:dyDescent="0.2">
      <c r="U621" s="12"/>
      <c r="V621" s="12"/>
      <c r="W621" s="12"/>
      <c r="X621" s="12"/>
      <c r="Y621" s="12"/>
      <c r="Z621" s="12"/>
      <c r="AA621" s="12"/>
      <c r="AB621" s="12"/>
      <c r="AC621" s="12"/>
      <c r="AD621" s="12"/>
      <c r="AE621" s="12"/>
      <c r="AF621" s="12"/>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row>
    <row r="622" spans="21:53" x14ac:dyDescent="0.2">
      <c r="U622" s="12"/>
      <c r="V622" s="12"/>
      <c r="W622" s="12"/>
      <c r="X622" s="12"/>
      <c r="Y622" s="12"/>
      <c r="Z622" s="12"/>
      <c r="AA622" s="12"/>
      <c r="AB622" s="12"/>
      <c r="AC622" s="12"/>
      <c r="AD622" s="12"/>
      <c r="AE622" s="12"/>
      <c r="AF622" s="12"/>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row>
    <row r="623" spans="21:53" x14ac:dyDescent="0.2">
      <c r="U623" s="12"/>
      <c r="V623" s="12"/>
      <c r="W623" s="12"/>
      <c r="X623" s="12"/>
      <c r="Y623" s="12"/>
      <c r="Z623" s="12"/>
      <c r="AA623" s="12"/>
      <c r="AB623" s="12"/>
      <c r="AC623" s="12"/>
      <c r="AD623" s="12"/>
      <c r="AE623" s="12"/>
      <c r="AF623" s="12"/>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row>
    <row r="624" spans="21:53" x14ac:dyDescent="0.2">
      <c r="U624" s="12"/>
      <c r="V624" s="12"/>
      <c r="W624" s="12"/>
      <c r="X624" s="12"/>
      <c r="Y624" s="12"/>
      <c r="Z624" s="12"/>
      <c r="AA624" s="12"/>
      <c r="AB624" s="12"/>
      <c r="AC624" s="12"/>
      <c r="AD624" s="12"/>
      <c r="AE624" s="12"/>
      <c r="AF624" s="12"/>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row>
    <row r="625" spans="21:53" x14ac:dyDescent="0.2">
      <c r="U625" s="12"/>
      <c r="V625" s="12"/>
      <c r="W625" s="12"/>
      <c r="X625" s="12"/>
      <c r="Y625" s="12"/>
      <c r="Z625" s="12"/>
      <c r="AA625" s="12"/>
      <c r="AB625" s="12"/>
      <c r="AC625" s="12"/>
      <c r="AD625" s="12"/>
      <c r="AE625" s="12"/>
      <c r="AF625" s="12"/>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row>
    <row r="626" spans="21:53" x14ac:dyDescent="0.2">
      <c r="U626" s="12"/>
      <c r="V626" s="12"/>
      <c r="W626" s="12"/>
      <c r="X626" s="12"/>
      <c r="Y626" s="12"/>
      <c r="Z626" s="12"/>
      <c r="AA626" s="12"/>
      <c r="AB626" s="12"/>
      <c r="AC626" s="12"/>
      <c r="AD626" s="12"/>
      <c r="AE626" s="12"/>
      <c r="AF626" s="12"/>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row>
    <row r="627" spans="21:53" x14ac:dyDescent="0.2">
      <c r="U627" s="12"/>
      <c r="V627" s="12"/>
      <c r="W627" s="12"/>
      <c r="X627" s="12"/>
      <c r="Y627" s="12"/>
      <c r="Z627" s="12"/>
      <c r="AA627" s="12"/>
      <c r="AB627" s="12"/>
      <c r="AC627" s="12"/>
      <c r="AD627" s="12"/>
      <c r="AE627" s="12"/>
      <c r="AF627" s="12"/>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row>
    <row r="628" spans="21:53" x14ac:dyDescent="0.2">
      <c r="U628" s="12"/>
      <c r="V628" s="12"/>
      <c r="W628" s="12"/>
      <c r="X628" s="12"/>
      <c r="Y628" s="12"/>
      <c r="Z628" s="12"/>
      <c r="AA628" s="12"/>
      <c r="AB628" s="12"/>
      <c r="AC628" s="12"/>
      <c r="AD628" s="12"/>
      <c r="AE628" s="12"/>
      <c r="AF628" s="12"/>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row>
    <row r="629" spans="21:53" x14ac:dyDescent="0.2">
      <c r="U629" s="12"/>
      <c r="V629" s="12"/>
      <c r="W629" s="12"/>
      <c r="X629" s="12"/>
      <c r="Y629" s="12"/>
      <c r="Z629" s="12"/>
      <c r="AA629" s="12"/>
      <c r="AB629" s="12"/>
      <c r="AC629" s="12"/>
      <c r="AD629" s="12"/>
      <c r="AE629" s="12"/>
      <c r="AF629" s="12"/>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row>
    <row r="630" spans="21:53" x14ac:dyDescent="0.2">
      <c r="U630" s="12"/>
      <c r="V630" s="12"/>
      <c r="W630" s="12"/>
      <c r="X630" s="12"/>
      <c r="Y630" s="12"/>
      <c r="Z630" s="12"/>
      <c r="AA630" s="12"/>
      <c r="AB630" s="12"/>
      <c r="AC630" s="12"/>
      <c r="AD630" s="12"/>
      <c r="AE630" s="12"/>
      <c r="AF630" s="12"/>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row>
    <row r="631" spans="21:53" x14ac:dyDescent="0.2">
      <c r="U631" s="12"/>
      <c r="V631" s="12"/>
      <c r="W631" s="12"/>
      <c r="X631" s="12"/>
      <c r="Y631" s="12"/>
      <c r="Z631" s="12"/>
      <c r="AA631" s="12"/>
      <c r="AB631" s="12"/>
      <c r="AC631" s="12"/>
      <c r="AD631" s="12"/>
      <c r="AE631" s="12"/>
      <c r="AF631" s="12"/>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row>
    <row r="632" spans="21:53" x14ac:dyDescent="0.2">
      <c r="U632" s="12"/>
      <c r="V632" s="12"/>
      <c r="W632" s="12"/>
      <c r="X632" s="12"/>
      <c r="Y632" s="12"/>
      <c r="Z632" s="12"/>
      <c r="AA632" s="12"/>
      <c r="AB632" s="12"/>
      <c r="AC632" s="12"/>
      <c r="AD632" s="12"/>
      <c r="AE632" s="12"/>
      <c r="AF632" s="12"/>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row>
    <row r="633" spans="21:53" x14ac:dyDescent="0.2">
      <c r="U633" s="12"/>
      <c r="V633" s="12"/>
      <c r="W633" s="12"/>
      <c r="X633" s="12"/>
      <c r="Y633" s="12"/>
      <c r="Z633" s="12"/>
      <c r="AA633" s="12"/>
      <c r="AB633" s="12"/>
      <c r="AC633" s="12"/>
      <c r="AD633" s="12"/>
      <c r="AE633" s="12"/>
      <c r="AF633" s="12"/>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row>
    <row r="634" spans="21:53" x14ac:dyDescent="0.2">
      <c r="U634" s="12"/>
      <c r="V634" s="12"/>
      <c r="W634" s="12"/>
      <c r="X634" s="12"/>
      <c r="Y634" s="12"/>
      <c r="Z634" s="12"/>
      <c r="AA634" s="12"/>
      <c r="AB634" s="12"/>
      <c r="AC634" s="12"/>
      <c r="AD634" s="12"/>
      <c r="AE634" s="12"/>
      <c r="AF634" s="12"/>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row>
    <row r="635" spans="21:53" x14ac:dyDescent="0.2">
      <c r="U635" s="12"/>
      <c r="V635" s="12"/>
      <c r="W635" s="12"/>
      <c r="X635" s="12"/>
      <c r="Y635" s="12"/>
      <c r="Z635" s="12"/>
      <c r="AA635" s="12"/>
      <c r="AB635" s="12"/>
      <c r="AC635" s="12"/>
      <c r="AD635" s="12"/>
      <c r="AE635" s="12"/>
      <c r="AF635" s="12"/>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row>
    <row r="636" spans="21:53" x14ac:dyDescent="0.2">
      <c r="U636" s="12"/>
      <c r="V636" s="12"/>
      <c r="W636" s="12"/>
      <c r="X636" s="12"/>
      <c r="Y636" s="12"/>
      <c r="Z636" s="12"/>
      <c r="AA636" s="12"/>
      <c r="AB636" s="12"/>
      <c r="AC636" s="12"/>
      <c r="AD636" s="12"/>
      <c r="AE636" s="12"/>
      <c r="AF636" s="12"/>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row>
    <row r="637" spans="21:53" x14ac:dyDescent="0.2">
      <c r="U637" s="12"/>
      <c r="V637" s="12"/>
      <c r="W637" s="12"/>
      <c r="X637" s="12"/>
      <c r="Y637" s="12"/>
      <c r="Z637" s="12"/>
      <c r="AA637" s="12"/>
      <c r="AB637" s="12"/>
      <c r="AC637" s="12"/>
      <c r="AD637" s="12"/>
      <c r="AE637" s="12"/>
      <c r="AF637" s="12"/>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row>
    <row r="638" spans="21:53" x14ac:dyDescent="0.2">
      <c r="U638" s="12"/>
      <c r="V638" s="12"/>
      <c r="W638" s="12"/>
      <c r="X638" s="12"/>
      <c r="Y638" s="12"/>
      <c r="Z638" s="12"/>
      <c r="AA638" s="12"/>
      <c r="AB638" s="12"/>
      <c r="AC638" s="12"/>
      <c r="AD638" s="12"/>
      <c r="AE638" s="12"/>
      <c r="AF638" s="12"/>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row>
    <row r="639" spans="21:53" x14ac:dyDescent="0.2">
      <c r="U639" s="12"/>
      <c r="V639" s="12"/>
      <c r="W639" s="12"/>
      <c r="X639" s="12"/>
      <c r="Y639" s="12"/>
      <c r="Z639" s="12"/>
      <c r="AA639" s="12"/>
      <c r="AB639" s="12"/>
      <c r="AC639" s="12"/>
      <c r="AD639" s="12"/>
      <c r="AE639" s="12"/>
      <c r="AF639" s="12"/>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row>
    <row r="640" spans="21:53" x14ac:dyDescent="0.2">
      <c r="U640" s="12"/>
      <c r="V640" s="12"/>
      <c r="W640" s="12"/>
      <c r="X640" s="12"/>
      <c r="Y640" s="12"/>
      <c r="Z640" s="12"/>
      <c r="AA640" s="12"/>
      <c r="AB640" s="12"/>
      <c r="AC640" s="12"/>
      <c r="AD640" s="12"/>
      <c r="AE640" s="12"/>
      <c r="AF640" s="12"/>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row>
    <row r="641" spans="21:53" x14ac:dyDescent="0.2">
      <c r="U641" s="12"/>
      <c r="V641" s="12"/>
      <c r="W641" s="12"/>
      <c r="X641" s="12"/>
      <c r="Y641" s="12"/>
      <c r="Z641" s="12"/>
      <c r="AA641" s="12"/>
      <c r="AB641" s="12"/>
      <c r="AC641" s="12"/>
      <c r="AD641" s="12"/>
      <c r="AE641" s="12"/>
      <c r="AF641" s="12"/>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row>
    <row r="642" spans="21:53" x14ac:dyDescent="0.2">
      <c r="U642" s="12"/>
      <c r="V642" s="12"/>
      <c r="W642" s="12"/>
      <c r="X642" s="12"/>
      <c r="Y642" s="12"/>
      <c r="Z642" s="12"/>
      <c r="AA642" s="12"/>
      <c r="AB642" s="12"/>
      <c r="AC642" s="12"/>
      <c r="AD642" s="12"/>
      <c r="AE642" s="12"/>
      <c r="AF642" s="12"/>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row>
    <row r="643" spans="21:53" x14ac:dyDescent="0.2">
      <c r="U643" s="12"/>
      <c r="V643" s="12"/>
      <c r="W643" s="12"/>
      <c r="X643" s="12"/>
      <c r="Y643" s="12"/>
      <c r="Z643" s="12"/>
      <c r="AA643" s="12"/>
      <c r="AB643" s="12"/>
      <c r="AC643" s="12"/>
      <c r="AD643" s="12"/>
      <c r="AE643" s="12"/>
      <c r="AF643" s="12"/>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row>
    <row r="644" spans="21:53" x14ac:dyDescent="0.2">
      <c r="U644" s="12"/>
      <c r="V644" s="12"/>
      <c r="W644" s="12"/>
      <c r="X644" s="12"/>
      <c r="Y644" s="12"/>
      <c r="Z644" s="12"/>
      <c r="AA644" s="12"/>
      <c r="AB644" s="12"/>
      <c r="AC644" s="12"/>
      <c r="AD644" s="12"/>
      <c r="AE644" s="12"/>
      <c r="AF644" s="12"/>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row>
    <row r="645" spans="21:53" x14ac:dyDescent="0.2">
      <c r="U645" s="12"/>
      <c r="V645" s="12"/>
      <c r="W645" s="12"/>
      <c r="X645" s="12"/>
      <c r="Y645" s="12"/>
      <c r="Z645" s="12"/>
      <c r="AA645" s="12"/>
      <c r="AB645" s="12"/>
      <c r="AC645" s="12"/>
      <c r="AD645" s="12"/>
      <c r="AE645" s="12"/>
      <c r="AF645" s="12"/>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row>
    <row r="646" spans="21:53" x14ac:dyDescent="0.2">
      <c r="U646" s="12"/>
      <c r="V646" s="12"/>
      <c r="W646" s="12"/>
      <c r="X646" s="12"/>
      <c r="Y646" s="12"/>
      <c r="Z646" s="12"/>
      <c r="AA646" s="12"/>
      <c r="AB646" s="12"/>
      <c r="AC646" s="12"/>
      <c r="AD646" s="12"/>
      <c r="AE646" s="12"/>
      <c r="AF646" s="12"/>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row>
    <row r="647" spans="21:53" x14ac:dyDescent="0.2">
      <c r="U647" s="12"/>
      <c r="V647" s="12"/>
      <c r="W647" s="12"/>
      <c r="X647" s="12"/>
      <c r="Y647" s="12"/>
      <c r="Z647" s="12"/>
      <c r="AA647" s="12"/>
      <c r="AB647" s="12"/>
      <c r="AC647" s="12"/>
      <c r="AD647" s="12"/>
      <c r="AE647" s="12"/>
      <c r="AF647" s="12"/>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row>
    <row r="648" spans="21:53" x14ac:dyDescent="0.2">
      <c r="U648" s="12"/>
      <c r="V648" s="12"/>
      <c r="W648" s="12"/>
      <c r="X648" s="12"/>
      <c r="Y648" s="12"/>
      <c r="Z648" s="12"/>
      <c r="AA648" s="12"/>
      <c r="AB648" s="12"/>
      <c r="AC648" s="12"/>
      <c r="AD648" s="12"/>
      <c r="AE648" s="12"/>
      <c r="AF648" s="12"/>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row>
    <row r="649" spans="21:53" x14ac:dyDescent="0.2">
      <c r="U649" s="12"/>
      <c r="V649" s="12"/>
      <c r="W649" s="12"/>
      <c r="X649" s="12"/>
      <c r="Y649" s="12"/>
      <c r="Z649" s="12"/>
      <c r="AA649" s="12"/>
      <c r="AB649" s="12"/>
      <c r="AC649" s="12"/>
      <c r="AD649" s="12"/>
      <c r="AE649" s="12"/>
      <c r="AF649" s="12"/>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row>
    <row r="650" spans="21:53" x14ac:dyDescent="0.2">
      <c r="U650" s="12"/>
      <c r="V650" s="12"/>
      <c r="W650" s="12"/>
      <c r="X650" s="12"/>
      <c r="Y650" s="12"/>
      <c r="Z650" s="12"/>
      <c r="AA650" s="12"/>
      <c r="AB650" s="12"/>
      <c r="AC650" s="12"/>
      <c r="AD650" s="12"/>
      <c r="AE650" s="12"/>
      <c r="AF650" s="12"/>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row>
    <row r="651" spans="21:53" x14ac:dyDescent="0.2">
      <c r="U651" s="12"/>
      <c r="V651" s="12"/>
      <c r="W651" s="12"/>
      <c r="X651" s="12"/>
      <c r="Y651" s="12"/>
      <c r="Z651" s="12"/>
      <c r="AA651" s="12"/>
      <c r="AB651" s="12"/>
      <c r="AC651" s="12"/>
      <c r="AD651" s="12"/>
      <c r="AE651" s="12"/>
      <c r="AF651" s="12"/>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row>
    <row r="652" spans="21:53" x14ac:dyDescent="0.2">
      <c r="U652" s="12"/>
      <c r="V652" s="12"/>
      <c r="W652" s="12"/>
      <c r="X652" s="12"/>
      <c r="Y652" s="12"/>
      <c r="Z652" s="12"/>
      <c r="AA652" s="12"/>
      <c r="AB652" s="12"/>
      <c r="AC652" s="12"/>
      <c r="AD652" s="12"/>
      <c r="AE652" s="12"/>
      <c r="AF652" s="12"/>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row>
    <row r="653" spans="21:53" x14ac:dyDescent="0.2">
      <c r="U653" s="12"/>
      <c r="V653" s="12"/>
      <c r="W653" s="12"/>
      <c r="X653" s="12"/>
      <c r="Y653" s="12"/>
      <c r="Z653" s="12"/>
      <c r="AA653" s="12"/>
      <c r="AB653" s="12"/>
      <c r="AC653" s="12"/>
      <c r="AD653" s="12"/>
      <c r="AE653" s="12"/>
      <c r="AF653" s="12"/>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row>
    <row r="654" spans="21:53" x14ac:dyDescent="0.2">
      <c r="U654" s="12"/>
      <c r="V654" s="12"/>
      <c r="W654" s="12"/>
      <c r="X654" s="12"/>
      <c r="Y654" s="12"/>
      <c r="Z654" s="12"/>
      <c r="AA654" s="12"/>
      <c r="AB654" s="12"/>
      <c r="AC654" s="12"/>
      <c r="AD654" s="12"/>
      <c r="AE654" s="12"/>
      <c r="AF654" s="12"/>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row>
    <row r="655" spans="21:53" x14ac:dyDescent="0.2">
      <c r="U655" s="12"/>
      <c r="V655" s="12"/>
      <c r="W655" s="12"/>
      <c r="X655" s="12"/>
      <c r="Y655" s="12"/>
      <c r="Z655" s="12"/>
      <c r="AA655" s="12"/>
      <c r="AB655" s="12"/>
      <c r="AC655" s="12"/>
      <c r="AD655" s="12"/>
      <c r="AE655" s="12"/>
      <c r="AF655" s="12"/>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row>
    <row r="656" spans="21:53" x14ac:dyDescent="0.2">
      <c r="U656" s="12"/>
      <c r="V656" s="12"/>
      <c r="W656" s="12"/>
      <c r="X656" s="12"/>
      <c r="Y656" s="12"/>
      <c r="Z656" s="12"/>
      <c r="AA656" s="12"/>
      <c r="AB656" s="12"/>
      <c r="AC656" s="12"/>
      <c r="AD656" s="12"/>
      <c r="AE656" s="12"/>
      <c r="AF656" s="12"/>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row>
    <row r="657" spans="21:53" x14ac:dyDescent="0.2">
      <c r="U657" s="12"/>
      <c r="V657" s="12"/>
      <c r="W657" s="12"/>
      <c r="X657" s="12"/>
      <c r="Y657" s="12"/>
      <c r="Z657" s="12"/>
      <c r="AA657" s="12"/>
      <c r="AB657" s="12"/>
      <c r="AC657" s="12"/>
      <c r="AD657" s="12"/>
      <c r="AE657" s="12"/>
      <c r="AF657" s="12"/>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row>
    <row r="658" spans="21:53" x14ac:dyDescent="0.2">
      <c r="U658" s="12"/>
      <c r="V658" s="12"/>
      <c r="W658" s="12"/>
      <c r="X658" s="12"/>
      <c r="Y658" s="12"/>
      <c r="Z658" s="12"/>
      <c r="AA658" s="12"/>
      <c r="AB658" s="12"/>
      <c r="AC658" s="12"/>
      <c r="AD658" s="12"/>
      <c r="AE658" s="12"/>
      <c r="AF658" s="12"/>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row>
    <row r="659" spans="21:53" x14ac:dyDescent="0.2">
      <c r="U659" s="12"/>
      <c r="V659" s="12"/>
      <c r="W659" s="12"/>
      <c r="X659" s="12"/>
      <c r="Y659" s="12"/>
      <c r="Z659" s="12"/>
      <c r="AA659" s="12"/>
      <c r="AB659" s="12"/>
      <c r="AC659" s="12"/>
      <c r="AD659" s="12"/>
      <c r="AE659" s="12"/>
      <c r="AF659" s="12"/>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row>
    <row r="660" spans="21:53" x14ac:dyDescent="0.2">
      <c r="U660" s="12"/>
      <c r="V660" s="12"/>
      <c r="W660" s="12"/>
      <c r="X660" s="12"/>
      <c r="Y660" s="12"/>
      <c r="Z660" s="12"/>
      <c r="AA660" s="12"/>
      <c r="AB660" s="12"/>
      <c r="AC660" s="12"/>
      <c r="AD660" s="12"/>
      <c r="AE660" s="12"/>
      <c r="AF660" s="12"/>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row>
    <row r="661" spans="21:53" x14ac:dyDescent="0.2">
      <c r="U661" s="12"/>
      <c r="V661" s="12"/>
      <c r="W661" s="12"/>
      <c r="X661" s="12"/>
      <c r="Y661" s="12"/>
      <c r="Z661" s="12"/>
      <c r="AA661" s="12"/>
      <c r="AB661" s="12"/>
      <c r="AC661" s="12"/>
      <c r="AD661" s="12"/>
      <c r="AE661" s="12"/>
      <c r="AF661" s="12"/>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row>
    <row r="662" spans="21:53" x14ac:dyDescent="0.2">
      <c r="U662" s="12"/>
      <c r="V662" s="12"/>
      <c r="W662" s="12"/>
      <c r="X662" s="12"/>
      <c r="Y662" s="12"/>
      <c r="Z662" s="12"/>
      <c r="AA662" s="12"/>
      <c r="AB662" s="12"/>
      <c r="AC662" s="12"/>
      <c r="AD662" s="12"/>
      <c r="AE662" s="12"/>
      <c r="AF662" s="12"/>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row>
    <row r="663" spans="21:53" x14ac:dyDescent="0.2">
      <c r="U663" s="12"/>
      <c r="V663" s="12"/>
      <c r="W663" s="12"/>
      <c r="X663" s="12"/>
      <c r="Y663" s="12"/>
      <c r="Z663" s="12"/>
      <c r="AA663" s="12"/>
      <c r="AB663" s="12"/>
      <c r="AC663" s="12"/>
      <c r="AD663" s="12"/>
      <c r="AE663" s="12"/>
      <c r="AF663" s="12"/>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row>
    <row r="664" spans="21:53" x14ac:dyDescent="0.2">
      <c r="U664" s="12"/>
      <c r="V664" s="12"/>
      <c r="W664" s="12"/>
      <c r="X664" s="12"/>
      <c r="Y664" s="12"/>
      <c r="Z664" s="12"/>
      <c r="AA664" s="12"/>
      <c r="AB664" s="12"/>
      <c r="AC664" s="12"/>
      <c r="AD664" s="12"/>
      <c r="AE664" s="12"/>
      <c r="AF664" s="12"/>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row>
    <row r="665" spans="21:53" x14ac:dyDescent="0.2">
      <c r="U665" s="12"/>
      <c r="V665" s="12"/>
      <c r="W665" s="12"/>
      <c r="X665" s="12"/>
      <c r="Y665" s="12"/>
      <c r="Z665" s="12"/>
      <c r="AA665" s="12"/>
      <c r="AB665" s="12"/>
      <c r="AC665" s="12"/>
      <c r="AD665" s="12"/>
      <c r="AE665" s="12"/>
      <c r="AF665" s="12"/>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row>
    <row r="666" spans="21:53" x14ac:dyDescent="0.2">
      <c r="U666" s="12"/>
      <c r="V666" s="12"/>
      <c r="W666" s="12"/>
      <c r="X666" s="12"/>
      <c r="Y666" s="12"/>
      <c r="Z666" s="12"/>
      <c r="AA666" s="12"/>
      <c r="AB666" s="12"/>
      <c r="AC666" s="12"/>
      <c r="AD666" s="12"/>
      <c r="AE666" s="12"/>
      <c r="AF666" s="12"/>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row>
    <row r="667" spans="21:53" x14ac:dyDescent="0.2">
      <c r="U667" s="12"/>
      <c r="V667" s="12"/>
      <c r="W667" s="12"/>
      <c r="X667" s="12"/>
      <c r="Y667" s="12"/>
      <c r="Z667" s="12"/>
      <c r="AA667" s="12"/>
      <c r="AB667" s="12"/>
      <c r="AC667" s="12"/>
      <c r="AD667" s="12"/>
      <c r="AE667" s="12"/>
      <c r="AF667" s="12"/>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row>
    <row r="668" spans="21:53" x14ac:dyDescent="0.2">
      <c r="U668" s="12"/>
      <c r="V668" s="12"/>
      <c r="W668" s="12"/>
      <c r="X668" s="12"/>
      <c r="Y668" s="12"/>
      <c r="Z668" s="12"/>
      <c r="AA668" s="12"/>
      <c r="AB668" s="12"/>
      <c r="AC668" s="12"/>
      <c r="AD668" s="12"/>
      <c r="AE668" s="12"/>
      <c r="AF668" s="12"/>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row>
    <row r="669" spans="21:53" x14ac:dyDescent="0.2">
      <c r="U669" s="12"/>
      <c r="V669" s="12"/>
      <c r="W669" s="12"/>
      <c r="X669" s="12"/>
      <c r="Y669" s="12"/>
      <c r="Z669" s="12"/>
      <c r="AA669" s="12"/>
      <c r="AB669" s="12"/>
      <c r="AC669" s="12"/>
      <c r="AD669" s="12"/>
      <c r="AE669" s="12"/>
      <c r="AF669" s="12"/>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row>
    <row r="670" spans="21:53" x14ac:dyDescent="0.2">
      <c r="U670" s="12"/>
      <c r="V670" s="12"/>
      <c r="W670" s="12"/>
      <c r="X670" s="12"/>
      <c r="Y670" s="12"/>
      <c r="Z670" s="12"/>
      <c r="AA670" s="12"/>
      <c r="AB670" s="12"/>
      <c r="AC670" s="12"/>
      <c r="AD670" s="12"/>
      <c r="AE670" s="12"/>
      <c r="AF670" s="12"/>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row>
    <row r="671" spans="21:53" x14ac:dyDescent="0.2">
      <c r="U671" s="12"/>
      <c r="V671" s="12"/>
      <c r="W671" s="12"/>
      <c r="X671" s="12"/>
      <c r="Y671" s="12"/>
      <c r="Z671" s="12"/>
      <c r="AA671" s="12"/>
      <c r="AB671" s="12"/>
      <c r="AC671" s="12"/>
      <c r="AD671" s="12"/>
      <c r="AE671" s="12"/>
      <c r="AF671" s="12"/>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row>
    <row r="672" spans="21:53" x14ac:dyDescent="0.2">
      <c r="U672" s="12"/>
      <c r="V672" s="12"/>
      <c r="W672" s="12"/>
      <c r="X672" s="12"/>
      <c r="Y672" s="12"/>
      <c r="Z672" s="12"/>
      <c r="AA672" s="12"/>
      <c r="AB672" s="12"/>
      <c r="AC672" s="12"/>
      <c r="AD672" s="12"/>
      <c r="AE672" s="12"/>
      <c r="AF672" s="12"/>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row>
    <row r="673" spans="21:53" x14ac:dyDescent="0.2">
      <c r="U673" s="12"/>
      <c r="V673" s="12"/>
      <c r="W673" s="12"/>
      <c r="X673" s="12"/>
      <c r="Y673" s="12"/>
      <c r="Z673" s="12"/>
      <c r="AA673" s="12"/>
      <c r="AB673" s="12"/>
      <c r="AC673" s="12"/>
      <c r="AD673" s="12"/>
      <c r="AE673" s="12"/>
      <c r="AF673" s="12"/>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row>
    <row r="674" spans="21:53" x14ac:dyDescent="0.2">
      <c r="U674" s="12"/>
      <c r="V674" s="12"/>
      <c r="W674" s="12"/>
      <c r="X674" s="12"/>
      <c r="Y674" s="12"/>
      <c r="Z674" s="12"/>
      <c r="AA674" s="12"/>
      <c r="AB674" s="12"/>
      <c r="AC674" s="12"/>
      <c r="AD674" s="12"/>
      <c r="AE674" s="12"/>
      <c r="AF674" s="12"/>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row>
    <row r="675" spans="21:53" x14ac:dyDescent="0.2">
      <c r="U675" s="12"/>
      <c r="V675" s="12"/>
      <c r="W675" s="12"/>
      <c r="X675" s="12"/>
      <c r="Y675" s="12"/>
      <c r="Z675" s="12"/>
      <c r="AA675" s="12"/>
      <c r="AB675" s="12"/>
      <c r="AC675" s="12"/>
      <c r="AD675" s="12"/>
      <c r="AE675" s="12"/>
      <c r="AF675" s="12"/>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row>
    <row r="676" spans="21:53" x14ac:dyDescent="0.2">
      <c r="U676" s="12"/>
      <c r="V676" s="12"/>
      <c r="W676" s="12"/>
      <c r="X676" s="12"/>
      <c r="Y676" s="12"/>
      <c r="Z676" s="12"/>
      <c r="AA676" s="12"/>
      <c r="AB676" s="12"/>
      <c r="AC676" s="12"/>
      <c r="AD676" s="12"/>
      <c r="AE676" s="12"/>
      <c r="AF676" s="12"/>
      <c r="AG676" s="104"/>
      <c r="AH676" s="104"/>
      <c r="AI676" s="104"/>
      <c r="AJ676" s="104"/>
      <c r="AK676" s="104"/>
      <c r="AL676" s="104"/>
      <c r="AM676" s="104"/>
      <c r="AN676" s="104"/>
      <c r="AO676" s="104"/>
      <c r="AP676" s="104"/>
      <c r="AQ676" s="104"/>
      <c r="AR676" s="104"/>
      <c r="AS676" s="104"/>
      <c r="AT676" s="104"/>
      <c r="AU676" s="104"/>
      <c r="AV676" s="104"/>
      <c r="AW676" s="104"/>
      <c r="AX676" s="104"/>
      <c r="AY676" s="104"/>
      <c r="AZ676" s="104"/>
      <c r="BA676" s="104"/>
    </row>
    <row r="677" spans="21:53" x14ac:dyDescent="0.2">
      <c r="U677" s="12"/>
      <c r="V677" s="12"/>
      <c r="W677" s="12"/>
      <c r="X677" s="12"/>
      <c r="Y677" s="12"/>
      <c r="Z677" s="12"/>
      <c r="AA677" s="12"/>
      <c r="AB677" s="12"/>
      <c r="AC677" s="12"/>
      <c r="AD677" s="12"/>
      <c r="AE677" s="12"/>
      <c r="AF677" s="12"/>
      <c r="AG677" s="104"/>
      <c r="AH677" s="104"/>
      <c r="AI677" s="104"/>
      <c r="AJ677" s="104"/>
      <c r="AK677" s="104"/>
      <c r="AL677" s="104"/>
      <c r="AM677" s="104"/>
      <c r="AN677" s="104"/>
      <c r="AO677" s="104"/>
      <c r="AP677" s="104"/>
      <c r="AQ677" s="104"/>
      <c r="AR677" s="104"/>
      <c r="AS677" s="104"/>
      <c r="AT677" s="104"/>
      <c r="AU677" s="104"/>
      <c r="AV677" s="104"/>
      <c r="AW677" s="104"/>
      <c r="AX677" s="104"/>
      <c r="AY677" s="104"/>
      <c r="AZ677" s="104"/>
      <c r="BA677" s="104"/>
    </row>
    <row r="678" spans="21:53" x14ac:dyDescent="0.2">
      <c r="U678" s="12"/>
      <c r="V678" s="12"/>
      <c r="W678" s="12"/>
      <c r="X678" s="12"/>
      <c r="Y678" s="12"/>
      <c r="Z678" s="12"/>
      <c r="AA678" s="12"/>
      <c r="AB678" s="12"/>
      <c r="AC678" s="12"/>
      <c r="AD678" s="12"/>
      <c r="AE678" s="12"/>
      <c r="AF678" s="12"/>
      <c r="AG678" s="104"/>
      <c r="AH678" s="104"/>
      <c r="AI678" s="104"/>
      <c r="AJ678" s="104"/>
      <c r="AK678" s="104"/>
      <c r="AL678" s="104"/>
      <c r="AM678" s="104"/>
      <c r="AN678" s="104"/>
      <c r="AO678" s="104"/>
      <c r="AP678" s="104"/>
      <c r="AQ678" s="104"/>
      <c r="AR678" s="104"/>
      <c r="AS678" s="104"/>
      <c r="AT678" s="104"/>
      <c r="AU678" s="104"/>
      <c r="AV678" s="104"/>
      <c r="AW678" s="104"/>
      <c r="AX678" s="104"/>
      <c r="AY678" s="104"/>
      <c r="AZ678" s="104"/>
      <c r="BA678" s="104"/>
    </row>
    <row r="679" spans="21:53" x14ac:dyDescent="0.2">
      <c r="U679" s="12"/>
      <c r="V679" s="12"/>
      <c r="W679" s="12"/>
      <c r="X679" s="12"/>
      <c r="Y679" s="12"/>
      <c r="Z679" s="12"/>
      <c r="AA679" s="12"/>
      <c r="AB679" s="12"/>
      <c r="AC679" s="12"/>
      <c r="AD679" s="12"/>
      <c r="AE679" s="12"/>
      <c r="AF679" s="12"/>
      <c r="AG679" s="104"/>
      <c r="AH679" s="104"/>
      <c r="AI679" s="104"/>
      <c r="AJ679" s="104"/>
      <c r="AK679" s="104"/>
      <c r="AL679" s="104"/>
      <c r="AM679" s="104"/>
      <c r="AN679" s="104"/>
      <c r="AO679" s="104"/>
      <c r="AP679" s="104"/>
      <c r="AQ679" s="104"/>
      <c r="AR679" s="104"/>
      <c r="AS679" s="104"/>
      <c r="AT679" s="104"/>
      <c r="AU679" s="104"/>
      <c r="AV679" s="104"/>
      <c r="AW679" s="104"/>
      <c r="AX679" s="104"/>
      <c r="AY679" s="104"/>
      <c r="AZ679" s="104"/>
      <c r="BA679" s="104"/>
    </row>
    <row r="680" spans="21:53" x14ac:dyDescent="0.2">
      <c r="U680" s="12"/>
      <c r="V680" s="12"/>
      <c r="W680" s="12"/>
      <c r="X680" s="12"/>
      <c r="Y680" s="12"/>
      <c r="Z680" s="12"/>
      <c r="AA680" s="12"/>
      <c r="AB680" s="12"/>
      <c r="AC680" s="12"/>
      <c r="AD680" s="12"/>
      <c r="AE680" s="12"/>
      <c r="AF680" s="12"/>
      <c r="AG680" s="104"/>
      <c r="AH680" s="104"/>
      <c r="AI680" s="104"/>
      <c r="AJ680" s="104"/>
      <c r="AK680" s="104"/>
      <c r="AL680" s="104"/>
      <c r="AM680" s="104"/>
      <c r="AN680" s="104"/>
      <c r="AO680" s="104"/>
      <c r="AP680" s="104"/>
      <c r="AQ680" s="104"/>
      <c r="AR680" s="104"/>
      <c r="AS680" s="104"/>
      <c r="AT680" s="104"/>
      <c r="AU680" s="104"/>
      <c r="AV680" s="104"/>
      <c r="AW680" s="104"/>
      <c r="AX680" s="104"/>
      <c r="AY680" s="104"/>
      <c r="AZ680" s="104"/>
      <c r="BA680" s="104"/>
    </row>
    <row r="681" spans="21:53" x14ac:dyDescent="0.2">
      <c r="U681" s="12"/>
      <c r="V681" s="12"/>
      <c r="W681" s="12"/>
      <c r="X681" s="12"/>
      <c r="Y681" s="12"/>
      <c r="Z681" s="12"/>
      <c r="AA681" s="12"/>
      <c r="AB681" s="12"/>
      <c r="AC681" s="12"/>
      <c r="AD681" s="12"/>
      <c r="AE681" s="12"/>
      <c r="AF681" s="12"/>
      <c r="AG681" s="104"/>
      <c r="AH681" s="104"/>
      <c r="AI681" s="104"/>
      <c r="AJ681" s="104"/>
      <c r="AK681" s="104"/>
      <c r="AL681" s="104"/>
      <c r="AM681" s="104"/>
      <c r="AN681" s="104"/>
      <c r="AO681" s="104"/>
      <c r="AP681" s="104"/>
      <c r="AQ681" s="104"/>
      <c r="AR681" s="104"/>
      <c r="AS681" s="104"/>
      <c r="AT681" s="104"/>
      <c r="AU681" s="104"/>
      <c r="AV681" s="104"/>
      <c r="AW681" s="104"/>
      <c r="AX681" s="104"/>
      <c r="AY681" s="104"/>
      <c r="AZ681" s="104"/>
      <c r="BA681" s="104"/>
    </row>
    <row r="682" spans="21:53" x14ac:dyDescent="0.2">
      <c r="U682" s="12"/>
      <c r="V682" s="12"/>
      <c r="W682" s="12"/>
      <c r="X682" s="12"/>
      <c r="Y682" s="12"/>
      <c r="Z682" s="12"/>
      <c r="AA682" s="12"/>
      <c r="AB682" s="12"/>
      <c r="AC682" s="12"/>
      <c r="AD682" s="12"/>
      <c r="AE682" s="12"/>
      <c r="AF682" s="12"/>
      <c r="AG682" s="104"/>
      <c r="AH682" s="104"/>
      <c r="AI682" s="104"/>
      <c r="AJ682" s="104"/>
      <c r="AK682" s="104"/>
      <c r="AL682" s="104"/>
      <c r="AM682" s="104"/>
      <c r="AN682" s="104"/>
      <c r="AO682" s="104"/>
      <c r="AP682" s="104"/>
      <c r="AQ682" s="104"/>
      <c r="AR682" s="104"/>
      <c r="AS682" s="104"/>
      <c r="AT682" s="104"/>
      <c r="AU682" s="104"/>
      <c r="AV682" s="104"/>
      <c r="AW682" s="104"/>
      <c r="AX682" s="104"/>
      <c r="AY682" s="104"/>
      <c r="AZ682" s="104"/>
      <c r="BA682" s="104"/>
    </row>
    <row r="683" spans="21:53" x14ac:dyDescent="0.2">
      <c r="U683" s="12"/>
      <c r="V683" s="12"/>
      <c r="W683" s="12"/>
      <c r="X683" s="12"/>
      <c r="Y683" s="12"/>
      <c r="Z683" s="12"/>
      <c r="AA683" s="12"/>
      <c r="AB683" s="12"/>
      <c r="AC683" s="12"/>
      <c r="AD683" s="12"/>
      <c r="AE683" s="12"/>
      <c r="AF683" s="12"/>
      <c r="AG683" s="104"/>
      <c r="AH683" s="104"/>
      <c r="AI683" s="104"/>
      <c r="AJ683" s="104"/>
      <c r="AK683" s="104"/>
      <c r="AL683" s="104"/>
      <c r="AM683" s="104"/>
      <c r="AN683" s="104"/>
      <c r="AO683" s="104"/>
      <c r="AP683" s="104"/>
      <c r="AQ683" s="104"/>
      <c r="AR683" s="104"/>
      <c r="AS683" s="104"/>
      <c r="AT683" s="104"/>
      <c r="AU683" s="104"/>
      <c r="AV683" s="104"/>
      <c r="AW683" s="104"/>
      <c r="AX683" s="104"/>
      <c r="AY683" s="104"/>
      <c r="AZ683" s="104"/>
      <c r="BA683" s="104"/>
    </row>
    <row r="684" spans="21:53" x14ac:dyDescent="0.2">
      <c r="U684" s="12"/>
      <c r="V684" s="12"/>
      <c r="W684" s="12"/>
      <c r="X684" s="12"/>
      <c r="Y684" s="12"/>
      <c r="Z684" s="12"/>
      <c r="AA684" s="12"/>
      <c r="AB684" s="12"/>
      <c r="AC684" s="12"/>
      <c r="AD684" s="12"/>
      <c r="AE684" s="12"/>
      <c r="AF684" s="12"/>
      <c r="AG684" s="104"/>
      <c r="AH684" s="104"/>
      <c r="AI684" s="104"/>
      <c r="AJ684" s="104"/>
      <c r="AK684" s="104"/>
      <c r="AL684" s="104"/>
      <c r="AM684" s="104"/>
      <c r="AN684" s="104"/>
      <c r="AO684" s="104"/>
      <c r="AP684" s="104"/>
      <c r="AQ684" s="104"/>
      <c r="AR684" s="104"/>
      <c r="AS684" s="104"/>
      <c r="AT684" s="104"/>
      <c r="AU684" s="104"/>
      <c r="AV684" s="104"/>
      <c r="AW684" s="104"/>
      <c r="AX684" s="104"/>
      <c r="AY684" s="104"/>
      <c r="AZ684" s="104"/>
      <c r="BA684" s="104"/>
    </row>
    <row r="685" spans="21:53" x14ac:dyDescent="0.2">
      <c r="U685" s="12"/>
      <c r="V685" s="12"/>
      <c r="W685" s="12"/>
      <c r="X685" s="12"/>
      <c r="Y685" s="12"/>
      <c r="Z685" s="12"/>
      <c r="AA685" s="12"/>
      <c r="AB685" s="12"/>
      <c r="AC685" s="12"/>
      <c r="AD685" s="12"/>
      <c r="AE685" s="12"/>
      <c r="AF685" s="12"/>
      <c r="AG685" s="104"/>
      <c r="AH685" s="104"/>
      <c r="AI685" s="104"/>
      <c r="AJ685" s="104"/>
      <c r="AK685" s="104"/>
      <c r="AL685" s="104"/>
      <c r="AM685" s="104"/>
      <c r="AN685" s="104"/>
      <c r="AO685" s="104"/>
      <c r="AP685" s="104"/>
      <c r="AQ685" s="104"/>
      <c r="AR685" s="104"/>
      <c r="AS685" s="104"/>
      <c r="AT685" s="104"/>
      <c r="AU685" s="104"/>
      <c r="AV685" s="104"/>
      <c r="AW685" s="104"/>
      <c r="AX685" s="104"/>
      <c r="AY685" s="104"/>
      <c r="AZ685" s="104"/>
      <c r="BA685" s="104"/>
    </row>
    <row r="686" spans="21:53" x14ac:dyDescent="0.2">
      <c r="U686" s="12"/>
      <c r="V686" s="12"/>
      <c r="W686" s="12"/>
      <c r="X686" s="12"/>
      <c r="Y686" s="12"/>
      <c r="Z686" s="12"/>
      <c r="AA686" s="12"/>
      <c r="AB686" s="12"/>
      <c r="AC686" s="12"/>
      <c r="AD686" s="12"/>
      <c r="AE686" s="12"/>
      <c r="AF686" s="12"/>
      <c r="AG686" s="104"/>
      <c r="AH686" s="104"/>
      <c r="AI686" s="104"/>
      <c r="AJ686" s="104"/>
      <c r="AK686" s="104"/>
      <c r="AL686" s="104"/>
      <c r="AM686" s="104"/>
      <c r="AN686" s="104"/>
      <c r="AO686" s="104"/>
      <c r="AP686" s="104"/>
      <c r="AQ686" s="104"/>
      <c r="AR686" s="104"/>
      <c r="AS686" s="104"/>
      <c r="AT686" s="104"/>
      <c r="AU686" s="104"/>
      <c r="AV686" s="104"/>
      <c r="AW686" s="104"/>
      <c r="AX686" s="104"/>
      <c r="AY686" s="104"/>
      <c r="AZ686" s="104"/>
      <c r="BA686" s="104"/>
    </row>
    <row r="687" spans="21:53" x14ac:dyDescent="0.2">
      <c r="U687" s="12"/>
      <c r="V687" s="12"/>
      <c r="W687" s="12"/>
      <c r="X687" s="12"/>
      <c r="Y687" s="12"/>
      <c r="Z687" s="12"/>
      <c r="AA687" s="12"/>
      <c r="AB687" s="12"/>
      <c r="AC687" s="12"/>
      <c r="AD687" s="12"/>
      <c r="AE687" s="12"/>
      <c r="AF687" s="12"/>
      <c r="AG687" s="104"/>
      <c r="AH687" s="104"/>
      <c r="AI687" s="104"/>
      <c r="AJ687" s="104"/>
      <c r="AK687" s="104"/>
      <c r="AL687" s="104"/>
      <c r="AM687" s="104"/>
      <c r="AN687" s="104"/>
      <c r="AO687" s="104"/>
      <c r="AP687" s="104"/>
      <c r="AQ687" s="104"/>
      <c r="AR687" s="104"/>
      <c r="AS687" s="104"/>
      <c r="AT687" s="104"/>
      <c r="AU687" s="104"/>
      <c r="AV687" s="104"/>
      <c r="AW687" s="104"/>
      <c r="AX687" s="104"/>
      <c r="AY687" s="104"/>
      <c r="AZ687" s="104"/>
      <c r="BA687" s="104"/>
    </row>
    <row r="688" spans="21:53" x14ac:dyDescent="0.2">
      <c r="U688" s="12"/>
      <c r="V688" s="12"/>
      <c r="W688" s="12"/>
      <c r="X688" s="12"/>
      <c r="Y688" s="12"/>
      <c r="Z688" s="12"/>
      <c r="AA688" s="12"/>
      <c r="AB688" s="12"/>
      <c r="AC688" s="12"/>
      <c r="AD688" s="12"/>
      <c r="AE688" s="12"/>
      <c r="AF688" s="12"/>
      <c r="AG688" s="104"/>
      <c r="AH688" s="104"/>
      <c r="AI688" s="104"/>
      <c r="AJ688" s="104"/>
      <c r="AK688" s="104"/>
      <c r="AL688" s="104"/>
      <c r="AM688" s="104"/>
      <c r="AN688" s="104"/>
      <c r="AO688" s="104"/>
      <c r="AP688" s="104"/>
      <c r="AQ688" s="104"/>
      <c r="AR688" s="104"/>
      <c r="AS688" s="104"/>
      <c r="AT688" s="104"/>
      <c r="AU688" s="104"/>
      <c r="AV688" s="104"/>
      <c r="AW688" s="104"/>
      <c r="AX688" s="104"/>
      <c r="AY688" s="104"/>
      <c r="AZ688" s="104"/>
      <c r="BA688" s="104"/>
    </row>
    <row r="689" spans="21:53" x14ac:dyDescent="0.2">
      <c r="U689" s="12"/>
      <c r="V689" s="12"/>
      <c r="W689" s="12"/>
      <c r="X689" s="12"/>
      <c r="Y689" s="12"/>
      <c r="Z689" s="12"/>
      <c r="AA689" s="12"/>
      <c r="AB689" s="12"/>
      <c r="AC689" s="12"/>
      <c r="AD689" s="12"/>
      <c r="AE689" s="12"/>
      <c r="AF689" s="12"/>
      <c r="AG689" s="104"/>
      <c r="AH689" s="104"/>
      <c r="AI689" s="104"/>
      <c r="AJ689" s="104"/>
      <c r="AK689" s="104"/>
      <c r="AL689" s="104"/>
      <c r="AM689" s="104"/>
      <c r="AN689" s="104"/>
      <c r="AO689" s="104"/>
      <c r="AP689" s="104"/>
      <c r="AQ689" s="104"/>
      <c r="AR689" s="104"/>
      <c r="AS689" s="104"/>
      <c r="AT689" s="104"/>
      <c r="AU689" s="104"/>
      <c r="AV689" s="104"/>
      <c r="AW689" s="104"/>
      <c r="AX689" s="104"/>
      <c r="AY689" s="104"/>
      <c r="AZ689" s="104"/>
      <c r="BA689" s="104"/>
    </row>
    <row r="690" spans="21:53" x14ac:dyDescent="0.2">
      <c r="U690" s="12"/>
      <c r="V690" s="12"/>
      <c r="W690" s="12"/>
      <c r="X690" s="12"/>
      <c r="Y690" s="12"/>
      <c r="Z690" s="12"/>
      <c r="AA690" s="12"/>
      <c r="AB690" s="12"/>
      <c r="AC690" s="12"/>
      <c r="AD690" s="12"/>
      <c r="AE690" s="12"/>
      <c r="AF690" s="12"/>
      <c r="AG690" s="104"/>
      <c r="AH690" s="104"/>
      <c r="AI690" s="104"/>
      <c r="AJ690" s="104"/>
      <c r="AK690" s="104"/>
      <c r="AL690" s="104"/>
      <c r="AM690" s="104"/>
      <c r="AN690" s="104"/>
      <c r="AO690" s="104"/>
      <c r="AP690" s="104"/>
      <c r="AQ690" s="104"/>
      <c r="AR690" s="104"/>
      <c r="AS690" s="104"/>
      <c r="AT690" s="104"/>
      <c r="AU690" s="104"/>
      <c r="AV690" s="104"/>
      <c r="AW690" s="104"/>
      <c r="AX690" s="104"/>
      <c r="AY690" s="104"/>
      <c r="AZ690" s="104"/>
      <c r="BA690" s="104"/>
    </row>
    <row r="691" spans="21:53" x14ac:dyDescent="0.2">
      <c r="U691" s="12"/>
      <c r="V691" s="12"/>
      <c r="W691" s="12"/>
      <c r="X691" s="12"/>
      <c r="Y691" s="12"/>
      <c r="Z691" s="12"/>
      <c r="AA691" s="12"/>
      <c r="AB691" s="12"/>
      <c r="AC691" s="12"/>
      <c r="AD691" s="12"/>
      <c r="AE691" s="12"/>
      <c r="AF691" s="12"/>
      <c r="AG691" s="104"/>
      <c r="AH691" s="104"/>
      <c r="AI691" s="104"/>
      <c r="AJ691" s="104"/>
      <c r="AK691" s="104"/>
      <c r="AL691" s="104"/>
      <c r="AM691" s="104"/>
      <c r="AN691" s="104"/>
      <c r="AO691" s="104"/>
      <c r="AP691" s="104"/>
      <c r="AQ691" s="104"/>
      <c r="AR691" s="104"/>
      <c r="AS691" s="104"/>
      <c r="AT691" s="104"/>
      <c r="AU691" s="104"/>
      <c r="AV691" s="104"/>
      <c r="AW691" s="104"/>
      <c r="AX691" s="104"/>
      <c r="AY691" s="104"/>
      <c r="AZ691" s="104"/>
      <c r="BA691" s="104"/>
    </row>
    <row r="692" spans="21:53" x14ac:dyDescent="0.2">
      <c r="U692" s="12"/>
      <c r="V692" s="12"/>
      <c r="W692" s="12"/>
      <c r="X692" s="12"/>
      <c r="Y692" s="12"/>
      <c r="Z692" s="12"/>
      <c r="AA692" s="12"/>
      <c r="AB692" s="12"/>
      <c r="AC692" s="12"/>
      <c r="AD692" s="12"/>
      <c r="AE692" s="12"/>
      <c r="AF692" s="12"/>
      <c r="AG692" s="104"/>
      <c r="AH692" s="104"/>
      <c r="AI692" s="104"/>
      <c r="AJ692" s="104"/>
      <c r="AK692" s="104"/>
      <c r="AL692" s="104"/>
      <c r="AM692" s="104"/>
      <c r="AN692" s="104"/>
      <c r="AO692" s="104"/>
      <c r="AP692" s="104"/>
      <c r="AQ692" s="104"/>
      <c r="AR692" s="104"/>
      <c r="AS692" s="104"/>
      <c r="AT692" s="104"/>
      <c r="AU692" s="104"/>
      <c r="AV692" s="104"/>
      <c r="AW692" s="104"/>
      <c r="AX692" s="104"/>
      <c r="AY692" s="104"/>
      <c r="AZ692" s="104"/>
      <c r="BA692" s="104"/>
    </row>
    <row r="693" spans="21:53" x14ac:dyDescent="0.2">
      <c r="U693" s="12"/>
      <c r="V693" s="12"/>
      <c r="W693" s="12"/>
      <c r="X693" s="12"/>
      <c r="Y693" s="12"/>
      <c r="Z693" s="12"/>
      <c r="AA693" s="12"/>
      <c r="AB693" s="12"/>
      <c r="AC693" s="12"/>
      <c r="AD693" s="12"/>
      <c r="AE693" s="12"/>
      <c r="AF693" s="12"/>
      <c r="AG693" s="104"/>
      <c r="AH693" s="104"/>
      <c r="AI693" s="104"/>
      <c r="AJ693" s="104"/>
      <c r="AK693" s="104"/>
      <c r="AL693" s="104"/>
      <c r="AM693" s="104"/>
      <c r="AN693" s="104"/>
      <c r="AO693" s="104"/>
      <c r="AP693" s="104"/>
      <c r="AQ693" s="104"/>
      <c r="AR693" s="104"/>
      <c r="AS693" s="104"/>
      <c r="AT693" s="104"/>
      <c r="AU693" s="104"/>
      <c r="AV693" s="104"/>
      <c r="AW693" s="104"/>
      <c r="AX693" s="104"/>
      <c r="AY693" s="104"/>
      <c r="AZ693" s="104"/>
      <c r="BA693" s="104"/>
    </row>
    <row r="694" spans="21:53" x14ac:dyDescent="0.2">
      <c r="U694" s="12"/>
      <c r="V694" s="12"/>
      <c r="W694" s="12"/>
      <c r="X694" s="12"/>
      <c r="Y694" s="12"/>
      <c r="Z694" s="12"/>
      <c r="AA694" s="12"/>
      <c r="AB694" s="12"/>
      <c r="AC694" s="12"/>
      <c r="AD694" s="12"/>
      <c r="AE694" s="12"/>
      <c r="AF694" s="12"/>
      <c r="AG694" s="104"/>
      <c r="AH694" s="104"/>
      <c r="AI694" s="104"/>
      <c r="AJ694" s="104"/>
      <c r="AK694" s="104"/>
      <c r="AL694" s="104"/>
      <c r="AM694" s="104"/>
      <c r="AN694" s="104"/>
      <c r="AO694" s="104"/>
      <c r="AP694" s="104"/>
      <c r="AQ694" s="104"/>
      <c r="AR694" s="104"/>
      <c r="AS694" s="104"/>
      <c r="AT694" s="104"/>
      <c r="AU694" s="104"/>
      <c r="AV694" s="104"/>
      <c r="AW694" s="104"/>
      <c r="AX694" s="104"/>
      <c r="AY694" s="104"/>
      <c r="AZ694" s="104"/>
      <c r="BA694" s="104"/>
    </row>
    <row r="695" spans="21:53" x14ac:dyDescent="0.2">
      <c r="U695" s="12"/>
      <c r="V695" s="12"/>
      <c r="W695" s="12"/>
      <c r="X695" s="12"/>
      <c r="Y695" s="12"/>
      <c r="Z695" s="12"/>
      <c r="AA695" s="12"/>
      <c r="AB695" s="12"/>
      <c r="AC695" s="12"/>
      <c r="AD695" s="12"/>
      <c r="AE695" s="12"/>
      <c r="AF695" s="12"/>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row>
    <row r="696" spans="21:53" x14ac:dyDescent="0.2">
      <c r="U696" s="12"/>
      <c r="V696" s="12"/>
      <c r="W696" s="12"/>
      <c r="X696" s="12"/>
      <c r="Y696" s="12"/>
      <c r="Z696" s="12"/>
      <c r="AA696" s="12"/>
      <c r="AB696" s="12"/>
      <c r="AC696" s="12"/>
      <c r="AD696" s="12"/>
      <c r="AE696" s="12"/>
      <c r="AF696" s="12"/>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row>
    <row r="697" spans="21:53" x14ac:dyDescent="0.2">
      <c r="U697" s="12"/>
      <c r="V697" s="12"/>
      <c r="W697" s="12"/>
      <c r="X697" s="12"/>
      <c r="Y697" s="12"/>
      <c r="Z697" s="12"/>
      <c r="AA697" s="12"/>
      <c r="AB697" s="12"/>
      <c r="AC697" s="12"/>
      <c r="AD697" s="12"/>
      <c r="AE697" s="12"/>
      <c r="AF697" s="12"/>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row>
    <row r="698" spans="21:53" x14ac:dyDescent="0.2">
      <c r="U698" s="12"/>
      <c r="V698" s="12"/>
      <c r="W698" s="12"/>
      <c r="X698" s="12"/>
      <c r="Y698" s="12"/>
      <c r="Z698" s="12"/>
      <c r="AA698" s="12"/>
      <c r="AB698" s="12"/>
      <c r="AC698" s="12"/>
      <c r="AD698" s="12"/>
      <c r="AE698" s="12"/>
      <c r="AF698" s="12"/>
      <c r="AG698" s="104"/>
      <c r="AH698" s="104"/>
      <c r="AI698" s="104"/>
      <c r="AJ698" s="104"/>
      <c r="AK698" s="104"/>
      <c r="AL698" s="104"/>
      <c r="AM698" s="104"/>
      <c r="AN698" s="104"/>
      <c r="AO698" s="104"/>
      <c r="AP698" s="104"/>
      <c r="AQ698" s="104"/>
      <c r="AR698" s="104"/>
      <c r="AS698" s="104"/>
      <c r="AT698" s="104"/>
      <c r="AU698" s="104"/>
      <c r="AV698" s="104"/>
      <c r="AW698" s="104"/>
      <c r="AX698" s="104"/>
      <c r="AY698" s="104"/>
      <c r="AZ698" s="104"/>
      <c r="BA698" s="104"/>
    </row>
    <row r="699" spans="21:53" x14ac:dyDescent="0.2">
      <c r="U699" s="12"/>
      <c r="V699" s="12"/>
      <c r="W699" s="12"/>
      <c r="X699" s="12"/>
      <c r="Y699" s="12"/>
      <c r="Z699" s="12"/>
      <c r="AA699" s="12"/>
      <c r="AB699" s="12"/>
      <c r="AC699" s="12"/>
      <c r="AD699" s="12"/>
      <c r="AE699" s="12"/>
      <c r="AF699" s="12"/>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row>
    <row r="700" spans="21:53" x14ac:dyDescent="0.2">
      <c r="U700" s="12"/>
      <c r="V700" s="12"/>
      <c r="W700" s="12"/>
      <c r="X700" s="12"/>
      <c r="Y700" s="12"/>
      <c r="Z700" s="12"/>
      <c r="AA700" s="12"/>
      <c r="AB700" s="12"/>
      <c r="AC700" s="12"/>
      <c r="AD700" s="12"/>
      <c r="AE700" s="12"/>
      <c r="AF700" s="12"/>
      <c r="AG700" s="104"/>
      <c r="AH700" s="104"/>
      <c r="AI700" s="104"/>
      <c r="AJ700" s="104"/>
      <c r="AK700" s="104"/>
      <c r="AL700" s="104"/>
      <c r="AM700" s="104"/>
      <c r="AN700" s="104"/>
      <c r="AO700" s="104"/>
      <c r="AP700" s="104"/>
      <c r="AQ700" s="104"/>
      <c r="AR700" s="104"/>
      <c r="AS700" s="104"/>
      <c r="AT700" s="104"/>
      <c r="AU700" s="104"/>
      <c r="AV700" s="104"/>
      <c r="AW700" s="104"/>
      <c r="AX700" s="104"/>
      <c r="AY700" s="104"/>
      <c r="AZ700" s="104"/>
      <c r="BA700" s="104"/>
    </row>
    <row r="701" spans="21:53" x14ac:dyDescent="0.2">
      <c r="U701" s="12"/>
      <c r="V701" s="12"/>
      <c r="W701" s="12"/>
      <c r="X701" s="12"/>
      <c r="Y701" s="12"/>
      <c r="Z701" s="12"/>
      <c r="AA701" s="12"/>
      <c r="AB701" s="12"/>
      <c r="AC701" s="12"/>
      <c r="AD701" s="12"/>
      <c r="AE701" s="12"/>
      <c r="AF701" s="12"/>
      <c r="AG701" s="104"/>
      <c r="AH701" s="104"/>
      <c r="AI701" s="104"/>
      <c r="AJ701" s="104"/>
      <c r="AK701" s="104"/>
      <c r="AL701" s="104"/>
      <c r="AM701" s="104"/>
      <c r="AN701" s="104"/>
      <c r="AO701" s="104"/>
      <c r="AP701" s="104"/>
      <c r="AQ701" s="104"/>
      <c r="AR701" s="104"/>
      <c r="AS701" s="104"/>
      <c r="AT701" s="104"/>
      <c r="AU701" s="104"/>
      <c r="AV701" s="104"/>
      <c r="AW701" s="104"/>
      <c r="AX701" s="104"/>
      <c r="AY701" s="104"/>
      <c r="AZ701" s="104"/>
      <c r="BA701" s="104"/>
    </row>
    <row r="702" spans="21:53" x14ac:dyDescent="0.2">
      <c r="U702" s="12"/>
      <c r="V702" s="12"/>
      <c r="W702" s="12"/>
      <c r="X702" s="12"/>
      <c r="Y702" s="12"/>
      <c r="Z702" s="12"/>
      <c r="AA702" s="12"/>
      <c r="AB702" s="12"/>
      <c r="AC702" s="12"/>
      <c r="AD702" s="12"/>
      <c r="AE702" s="12"/>
      <c r="AF702" s="12"/>
      <c r="AG702" s="104"/>
      <c r="AH702" s="104"/>
      <c r="AI702" s="104"/>
      <c r="AJ702" s="104"/>
      <c r="AK702" s="104"/>
      <c r="AL702" s="104"/>
      <c r="AM702" s="104"/>
      <c r="AN702" s="104"/>
      <c r="AO702" s="104"/>
      <c r="AP702" s="104"/>
      <c r="AQ702" s="104"/>
      <c r="AR702" s="104"/>
      <c r="AS702" s="104"/>
      <c r="AT702" s="104"/>
      <c r="AU702" s="104"/>
      <c r="AV702" s="104"/>
      <c r="AW702" s="104"/>
      <c r="AX702" s="104"/>
      <c r="AY702" s="104"/>
      <c r="AZ702" s="104"/>
      <c r="BA702" s="104"/>
    </row>
    <row r="703" spans="21:53" x14ac:dyDescent="0.2">
      <c r="U703" s="12"/>
      <c r="V703" s="12"/>
      <c r="W703" s="12"/>
      <c r="X703" s="12"/>
      <c r="Y703" s="12"/>
      <c r="Z703" s="12"/>
      <c r="AA703" s="12"/>
      <c r="AB703" s="12"/>
      <c r="AC703" s="12"/>
      <c r="AD703" s="12"/>
      <c r="AE703" s="12"/>
      <c r="AF703" s="12"/>
      <c r="AG703" s="104"/>
      <c r="AH703" s="104"/>
      <c r="AI703" s="104"/>
      <c r="AJ703" s="104"/>
      <c r="AK703" s="104"/>
      <c r="AL703" s="104"/>
      <c r="AM703" s="104"/>
      <c r="AN703" s="104"/>
      <c r="AO703" s="104"/>
      <c r="AP703" s="104"/>
      <c r="AQ703" s="104"/>
      <c r="AR703" s="104"/>
      <c r="AS703" s="104"/>
      <c r="AT703" s="104"/>
      <c r="AU703" s="104"/>
      <c r="AV703" s="104"/>
      <c r="AW703" s="104"/>
      <c r="AX703" s="104"/>
      <c r="AY703" s="104"/>
      <c r="AZ703" s="104"/>
      <c r="BA703" s="104"/>
    </row>
    <row r="704" spans="21:53" x14ac:dyDescent="0.2">
      <c r="U704" s="12"/>
      <c r="V704" s="12"/>
      <c r="W704" s="12"/>
      <c r="X704" s="12"/>
      <c r="Y704" s="12"/>
      <c r="Z704" s="12"/>
      <c r="AA704" s="12"/>
      <c r="AB704" s="12"/>
      <c r="AC704" s="12"/>
      <c r="AD704" s="12"/>
      <c r="AE704" s="12"/>
      <c r="AF704" s="12"/>
      <c r="AG704" s="104"/>
      <c r="AH704" s="104"/>
      <c r="AI704" s="104"/>
      <c r="AJ704" s="104"/>
      <c r="AK704" s="104"/>
      <c r="AL704" s="104"/>
      <c r="AM704" s="104"/>
      <c r="AN704" s="104"/>
      <c r="AO704" s="104"/>
      <c r="AP704" s="104"/>
      <c r="AQ704" s="104"/>
      <c r="AR704" s="104"/>
      <c r="AS704" s="104"/>
      <c r="AT704" s="104"/>
      <c r="AU704" s="104"/>
      <c r="AV704" s="104"/>
      <c r="AW704" s="104"/>
      <c r="AX704" s="104"/>
      <c r="AY704" s="104"/>
      <c r="AZ704" s="104"/>
      <c r="BA704" s="104"/>
    </row>
    <row r="705" spans="21:53" x14ac:dyDescent="0.2">
      <c r="U705" s="12"/>
      <c r="V705" s="12"/>
      <c r="W705" s="12"/>
      <c r="X705" s="12"/>
      <c r="Y705" s="12"/>
      <c r="Z705" s="12"/>
      <c r="AA705" s="12"/>
      <c r="AB705" s="12"/>
      <c r="AC705" s="12"/>
      <c r="AD705" s="12"/>
      <c r="AE705" s="12"/>
      <c r="AF705" s="12"/>
      <c r="AG705" s="104"/>
      <c r="AH705" s="104"/>
      <c r="AI705" s="104"/>
      <c r="AJ705" s="104"/>
      <c r="AK705" s="104"/>
      <c r="AL705" s="104"/>
      <c r="AM705" s="104"/>
      <c r="AN705" s="104"/>
      <c r="AO705" s="104"/>
      <c r="AP705" s="104"/>
      <c r="AQ705" s="104"/>
      <c r="AR705" s="104"/>
      <c r="AS705" s="104"/>
      <c r="AT705" s="104"/>
      <c r="AU705" s="104"/>
      <c r="AV705" s="104"/>
      <c r="AW705" s="104"/>
      <c r="AX705" s="104"/>
      <c r="AY705" s="104"/>
      <c r="AZ705" s="104"/>
      <c r="BA705" s="104"/>
    </row>
    <row r="706" spans="21:53" x14ac:dyDescent="0.2">
      <c r="U706" s="12"/>
      <c r="V706" s="12"/>
      <c r="W706" s="12"/>
      <c r="X706" s="12"/>
      <c r="Y706" s="12"/>
      <c r="Z706" s="12"/>
      <c r="AA706" s="12"/>
      <c r="AB706" s="12"/>
      <c r="AC706" s="12"/>
      <c r="AD706" s="12"/>
      <c r="AE706" s="12"/>
      <c r="AF706" s="12"/>
      <c r="AG706" s="104"/>
      <c r="AH706" s="104"/>
      <c r="AI706" s="104"/>
      <c r="AJ706" s="104"/>
      <c r="AK706" s="104"/>
      <c r="AL706" s="104"/>
      <c r="AM706" s="104"/>
      <c r="AN706" s="104"/>
      <c r="AO706" s="104"/>
      <c r="AP706" s="104"/>
      <c r="AQ706" s="104"/>
      <c r="AR706" s="104"/>
      <c r="AS706" s="104"/>
      <c r="AT706" s="104"/>
      <c r="AU706" s="104"/>
      <c r="AV706" s="104"/>
      <c r="AW706" s="104"/>
      <c r="AX706" s="104"/>
      <c r="AY706" s="104"/>
      <c r="AZ706" s="104"/>
      <c r="BA706" s="104"/>
    </row>
    <row r="707" spans="21:53" x14ac:dyDescent="0.2">
      <c r="U707" s="12"/>
      <c r="V707" s="12"/>
      <c r="W707" s="12"/>
      <c r="X707" s="12"/>
      <c r="Y707" s="12"/>
      <c r="Z707" s="12"/>
      <c r="AA707" s="12"/>
      <c r="AB707" s="12"/>
      <c r="AC707" s="12"/>
      <c r="AD707" s="12"/>
      <c r="AE707" s="12"/>
      <c r="AF707" s="12"/>
      <c r="AG707" s="104"/>
      <c r="AH707" s="104"/>
      <c r="AI707" s="104"/>
      <c r="AJ707" s="104"/>
      <c r="AK707" s="104"/>
      <c r="AL707" s="104"/>
      <c r="AM707" s="104"/>
      <c r="AN707" s="104"/>
      <c r="AO707" s="104"/>
      <c r="AP707" s="104"/>
      <c r="AQ707" s="104"/>
      <c r="AR707" s="104"/>
      <c r="AS707" s="104"/>
      <c r="AT707" s="104"/>
      <c r="AU707" s="104"/>
      <c r="AV707" s="104"/>
      <c r="AW707" s="104"/>
      <c r="AX707" s="104"/>
      <c r="AY707" s="104"/>
      <c r="AZ707" s="104"/>
      <c r="BA707" s="104"/>
    </row>
    <row r="708" spans="21:53" x14ac:dyDescent="0.2">
      <c r="U708" s="12"/>
      <c r="V708" s="12"/>
      <c r="W708" s="12"/>
      <c r="X708" s="12"/>
      <c r="Y708" s="12"/>
      <c r="Z708" s="12"/>
      <c r="AA708" s="12"/>
      <c r="AB708" s="12"/>
      <c r="AC708" s="12"/>
      <c r="AD708" s="12"/>
      <c r="AE708" s="12"/>
      <c r="AF708" s="12"/>
      <c r="AG708" s="104"/>
      <c r="AH708" s="104"/>
      <c r="AI708" s="104"/>
      <c r="AJ708" s="104"/>
      <c r="AK708" s="104"/>
      <c r="AL708" s="104"/>
      <c r="AM708" s="104"/>
      <c r="AN708" s="104"/>
      <c r="AO708" s="104"/>
      <c r="AP708" s="104"/>
      <c r="AQ708" s="104"/>
      <c r="AR708" s="104"/>
      <c r="AS708" s="104"/>
      <c r="AT708" s="104"/>
      <c r="AU708" s="104"/>
      <c r="AV708" s="104"/>
      <c r="AW708" s="104"/>
      <c r="AX708" s="104"/>
      <c r="AY708" s="104"/>
      <c r="AZ708" s="104"/>
      <c r="BA708" s="104"/>
    </row>
    <row r="709" spans="21:53" x14ac:dyDescent="0.2">
      <c r="U709" s="12"/>
      <c r="V709" s="12"/>
      <c r="W709" s="12"/>
      <c r="X709" s="12"/>
      <c r="Y709" s="12"/>
      <c r="Z709" s="12"/>
      <c r="AA709" s="12"/>
      <c r="AB709" s="12"/>
      <c r="AC709" s="12"/>
      <c r="AD709" s="12"/>
      <c r="AE709" s="12"/>
      <c r="AF709" s="12"/>
      <c r="AG709" s="104"/>
      <c r="AH709" s="104"/>
      <c r="AI709" s="104"/>
      <c r="AJ709" s="104"/>
      <c r="AK709" s="104"/>
      <c r="AL709" s="104"/>
      <c r="AM709" s="104"/>
      <c r="AN709" s="104"/>
      <c r="AO709" s="104"/>
      <c r="AP709" s="104"/>
      <c r="AQ709" s="104"/>
      <c r="AR709" s="104"/>
      <c r="AS709" s="104"/>
      <c r="AT709" s="104"/>
      <c r="AU709" s="104"/>
      <c r="AV709" s="104"/>
      <c r="AW709" s="104"/>
      <c r="AX709" s="104"/>
      <c r="AY709" s="104"/>
      <c r="AZ709" s="104"/>
      <c r="BA709" s="104"/>
    </row>
    <row r="710" spans="21:53" x14ac:dyDescent="0.2">
      <c r="U710" s="12"/>
      <c r="V710" s="12"/>
      <c r="W710" s="12"/>
      <c r="X710" s="12"/>
      <c r="Y710" s="12"/>
      <c r="Z710" s="12"/>
      <c r="AA710" s="12"/>
      <c r="AB710" s="12"/>
      <c r="AC710" s="12"/>
      <c r="AD710" s="12"/>
      <c r="AE710" s="12"/>
      <c r="AF710" s="12"/>
      <c r="AG710" s="104"/>
      <c r="AH710" s="104"/>
      <c r="AI710" s="104"/>
      <c r="AJ710" s="104"/>
      <c r="AK710" s="104"/>
      <c r="AL710" s="104"/>
      <c r="AM710" s="104"/>
      <c r="AN710" s="104"/>
      <c r="AO710" s="104"/>
      <c r="AP710" s="104"/>
      <c r="AQ710" s="104"/>
      <c r="AR710" s="104"/>
      <c r="AS710" s="104"/>
      <c r="AT710" s="104"/>
      <c r="AU710" s="104"/>
      <c r="AV710" s="104"/>
      <c r="AW710" s="104"/>
      <c r="AX710" s="104"/>
      <c r="AY710" s="104"/>
      <c r="AZ710" s="104"/>
      <c r="BA710" s="104"/>
    </row>
    <row r="711" spans="21:53" x14ac:dyDescent="0.2">
      <c r="U711" s="12"/>
      <c r="V711" s="12"/>
      <c r="W711" s="12"/>
      <c r="X711" s="12"/>
      <c r="Y711" s="12"/>
      <c r="Z711" s="12"/>
      <c r="AA711" s="12"/>
      <c r="AB711" s="12"/>
      <c r="AC711" s="12"/>
      <c r="AD711" s="12"/>
      <c r="AE711" s="12"/>
      <c r="AF711" s="12"/>
      <c r="AG711" s="104"/>
      <c r="AH711" s="104"/>
      <c r="AI711" s="104"/>
      <c r="AJ711" s="104"/>
      <c r="AK711" s="104"/>
      <c r="AL711" s="104"/>
      <c r="AM711" s="104"/>
      <c r="AN711" s="104"/>
      <c r="AO711" s="104"/>
      <c r="AP711" s="104"/>
      <c r="AQ711" s="104"/>
      <c r="AR711" s="104"/>
      <c r="AS711" s="104"/>
      <c r="AT711" s="104"/>
      <c r="AU711" s="104"/>
      <c r="AV711" s="104"/>
      <c r="AW711" s="104"/>
      <c r="AX711" s="104"/>
      <c r="AY711" s="104"/>
      <c r="AZ711" s="104"/>
      <c r="BA711" s="104"/>
    </row>
    <row r="712" spans="21:53" x14ac:dyDescent="0.2">
      <c r="U712" s="12"/>
      <c r="V712" s="12"/>
      <c r="W712" s="12"/>
      <c r="X712" s="12"/>
      <c r="Y712" s="12"/>
      <c r="Z712" s="12"/>
      <c r="AA712" s="12"/>
      <c r="AB712" s="12"/>
      <c r="AC712" s="12"/>
      <c r="AD712" s="12"/>
      <c r="AE712" s="12"/>
      <c r="AF712" s="12"/>
      <c r="AG712" s="104"/>
      <c r="AH712" s="104"/>
      <c r="AI712" s="104"/>
      <c r="AJ712" s="104"/>
      <c r="AK712" s="104"/>
      <c r="AL712" s="104"/>
      <c r="AM712" s="104"/>
      <c r="AN712" s="104"/>
      <c r="AO712" s="104"/>
      <c r="AP712" s="104"/>
      <c r="AQ712" s="104"/>
      <c r="AR712" s="104"/>
      <c r="AS712" s="104"/>
      <c r="AT712" s="104"/>
      <c r="AU712" s="104"/>
      <c r="AV712" s="104"/>
      <c r="AW712" s="104"/>
      <c r="AX712" s="104"/>
      <c r="AY712" s="104"/>
      <c r="AZ712" s="104"/>
      <c r="BA712" s="104"/>
    </row>
    <row r="713" spans="21:53" x14ac:dyDescent="0.2">
      <c r="U713" s="12"/>
      <c r="V713" s="12"/>
      <c r="W713" s="12"/>
      <c r="X713" s="12"/>
      <c r="Y713" s="12"/>
      <c r="Z713" s="12"/>
      <c r="AA713" s="12"/>
      <c r="AB713" s="12"/>
      <c r="AC713" s="12"/>
      <c r="AD713" s="12"/>
      <c r="AE713" s="12"/>
      <c r="AF713" s="12"/>
      <c r="AG713" s="104"/>
      <c r="AH713" s="104"/>
      <c r="AI713" s="104"/>
      <c r="AJ713" s="104"/>
      <c r="AK713" s="104"/>
      <c r="AL713" s="104"/>
      <c r="AM713" s="104"/>
      <c r="AN713" s="104"/>
      <c r="AO713" s="104"/>
      <c r="AP713" s="104"/>
      <c r="AQ713" s="104"/>
      <c r="AR713" s="104"/>
      <c r="AS713" s="104"/>
      <c r="AT713" s="104"/>
      <c r="AU713" s="104"/>
      <c r="AV713" s="104"/>
      <c r="AW713" s="104"/>
      <c r="AX713" s="104"/>
      <c r="AY713" s="104"/>
      <c r="AZ713" s="104"/>
      <c r="BA713" s="104"/>
    </row>
    <row r="714" spans="21:53" x14ac:dyDescent="0.2">
      <c r="U714" s="12"/>
      <c r="V714" s="12"/>
      <c r="W714" s="12"/>
      <c r="X714" s="12"/>
      <c r="Y714" s="12"/>
      <c r="Z714" s="12"/>
      <c r="AA714" s="12"/>
      <c r="AB714" s="12"/>
      <c r="AC714" s="12"/>
      <c r="AD714" s="12"/>
      <c r="AE714" s="12"/>
      <c r="AF714" s="12"/>
      <c r="AG714" s="104"/>
      <c r="AH714" s="104"/>
      <c r="AI714" s="104"/>
      <c r="AJ714" s="104"/>
      <c r="AK714" s="104"/>
      <c r="AL714" s="104"/>
      <c r="AM714" s="104"/>
      <c r="AN714" s="104"/>
      <c r="AO714" s="104"/>
      <c r="AP714" s="104"/>
      <c r="AQ714" s="104"/>
      <c r="AR714" s="104"/>
      <c r="AS714" s="104"/>
      <c r="AT714" s="104"/>
      <c r="AU714" s="104"/>
      <c r="AV714" s="104"/>
      <c r="AW714" s="104"/>
      <c r="AX714" s="104"/>
      <c r="AY714" s="104"/>
      <c r="AZ714" s="104"/>
      <c r="BA714" s="104"/>
    </row>
    <row r="715" spans="21:53" x14ac:dyDescent="0.2">
      <c r="U715" s="12"/>
      <c r="V715" s="12"/>
      <c r="W715" s="12"/>
      <c r="X715" s="12"/>
      <c r="Y715" s="12"/>
      <c r="Z715" s="12"/>
      <c r="AA715" s="12"/>
      <c r="AB715" s="12"/>
      <c r="AC715" s="12"/>
      <c r="AD715" s="12"/>
      <c r="AE715" s="12"/>
      <c r="AF715" s="12"/>
      <c r="AG715" s="104"/>
      <c r="AH715" s="104"/>
      <c r="AI715" s="104"/>
      <c r="AJ715" s="104"/>
      <c r="AK715" s="104"/>
      <c r="AL715" s="104"/>
      <c r="AM715" s="104"/>
      <c r="AN715" s="104"/>
      <c r="AO715" s="104"/>
      <c r="AP715" s="104"/>
      <c r="AQ715" s="104"/>
      <c r="AR715" s="104"/>
      <c r="AS715" s="104"/>
      <c r="AT715" s="104"/>
      <c r="AU715" s="104"/>
      <c r="AV715" s="104"/>
      <c r="AW715" s="104"/>
      <c r="AX715" s="104"/>
      <c r="AY715" s="104"/>
      <c r="AZ715" s="104"/>
      <c r="BA715" s="104"/>
    </row>
    <row r="716" spans="21:53" x14ac:dyDescent="0.2">
      <c r="U716" s="12"/>
      <c r="V716" s="12"/>
      <c r="W716" s="12"/>
      <c r="X716" s="12"/>
      <c r="Y716" s="12"/>
      <c r="Z716" s="12"/>
      <c r="AA716" s="12"/>
      <c r="AB716" s="12"/>
      <c r="AC716" s="12"/>
      <c r="AD716" s="12"/>
      <c r="AE716" s="12"/>
      <c r="AF716" s="12"/>
      <c r="AG716" s="104"/>
      <c r="AH716" s="104"/>
      <c r="AI716" s="104"/>
      <c r="AJ716" s="104"/>
      <c r="AK716" s="104"/>
      <c r="AL716" s="104"/>
      <c r="AM716" s="104"/>
      <c r="AN716" s="104"/>
      <c r="AO716" s="104"/>
      <c r="AP716" s="104"/>
      <c r="AQ716" s="104"/>
      <c r="AR716" s="104"/>
      <c r="AS716" s="104"/>
      <c r="AT716" s="104"/>
      <c r="AU716" s="104"/>
      <c r="AV716" s="104"/>
      <c r="AW716" s="104"/>
      <c r="AX716" s="104"/>
      <c r="AY716" s="104"/>
      <c r="AZ716" s="104"/>
      <c r="BA716" s="104"/>
    </row>
    <row r="717" spans="21:53" x14ac:dyDescent="0.2">
      <c r="U717" s="12"/>
      <c r="V717" s="12"/>
      <c r="W717" s="12"/>
      <c r="X717" s="12"/>
      <c r="Y717" s="12"/>
      <c r="Z717" s="12"/>
      <c r="AA717" s="12"/>
      <c r="AB717" s="12"/>
      <c r="AC717" s="12"/>
      <c r="AD717" s="12"/>
      <c r="AE717" s="12"/>
      <c r="AF717" s="12"/>
      <c r="AG717" s="104"/>
      <c r="AH717" s="104"/>
      <c r="AI717" s="104"/>
      <c r="AJ717" s="104"/>
      <c r="AK717" s="104"/>
      <c r="AL717" s="104"/>
      <c r="AM717" s="104"/>
      <c r="AN717" s="104"/>
      <c r="AO717" s="104"/>
      <c r="AP717" s="104"/>
      <c r="AQ717" s="104"/>
      <c r="AR717" s="104"/>
      <c r="AS717" s="104"/>
      <c r="AT717" s="104"/>
      <c r="AU717" s="104"/>
      <c r="AV717" s="104"/>
      <c r="AW717" s="104"/>
      <c r="AX717" s="104"/>
      <c r="AY717" s="104"/>
      <c r="AZ717" s="104"/>
      <c r="BA717" s="104"/>
    </row>
    <row r="718" spans="21:53" x14ac:dyDescent="0.2">
      <c r="U718" s="12"/>
      <c r="V718" s="12"/>
      <c r="W718" s="12"/>
      <c r="X718" s="12"/>
      <c r="Y718" s="12"/>
      <c r="Z718" s="12"/>
      <c r="AA718" s="12"/>
      <c r="AB718" s="12"/>
      <c r="AC718" s="12"/>
      <c r="AD718" s="12"/>
      <c r="AE718" s="12"/>
      <c r="AF718" s="12"/>
      <c r="AG718" s="104"/>
      <c r="AH718" s="104"/>
      <c r="AI718" s="104"/>
      <c r="AJ718" s="104"/>
      <c r="AK718" s="104"/>
      <c r="AL718" s="104"/>
      <c r="AM718" s="104"/>
      <c r="AN718" s="104"/>
      <c r="AO718" s="104"/>
      <c r="AP718" s="104"/>
      <c r="AQ718" s="104"/>
      <c r="AR718" s="104"/>
      <c r="AS718" s="104"/>
      <c r="AT718" s="104"/>
      <c r="AU718" s="104"/>
      <c r="AV718" s="104"/>
      <c r="AW718" s="104"/>
      <c r="AX718" s="104"/>
      <c r="AY718" s="104"/>
      <c r="AZ718" s="104"/>
      <c r="BA718" s="104"/>
    </row>
    <row r="719" spans="21:53" x14ac:dyDescent="0.2">
      <c r="U719" s="12"/>
      <c r="V719" s="12"/>
      <c r="W719" s="12"/>
      <c r="X719" s="12"/>
      <c r="Y719" s="12"/>
      <c r="Z719" s="12"/>
      <c r="AA719" s="12"/>
      <c r="AB719" s="12"/>
      <c r="AC719" s="12"/>
      <c r="AD719" s="12"/>
      <c r="AE719" s="12"/>
      <c r="AF719" s="12"/>
      <c r="AG719" s="104"/>
      <c r="AH719" s="104"/>
      <c r="AI719" s="104"/>
      <c r="AJ719" s="104"/>
      <c r="AK719" s="104"/>
      <c r="AL719" s="104"/>
      <c r="AM719" s="104"/>
      <c r="AN719" s="104"/>
      <c r="AO719" s="104"/>
      <c r="AP719" s="104"/>
      <c r="AQ719" s="104"/>
      <c r="AR719" s="104"/>
      <c r="AS719" s="104"/>
      <c r="AT719" s="104"/>
      <c r="AU719" s="104"/>
      <c r="AV719" s="104"/>
      <c r="AW719" s="104"/>
      <c r="AX719" s="104"/>
      <c r="AY719" s="104"/>
      <c r="AZ719" s="104"/>
      <c r="BA719" s="104"/>
    </row>
    <row r="720" spans="21:53" x14ac:dyDescent="0.2">
      <c r="U720" s="12"/>
      <c r="V720" s="12"/>
      <c r="W720" s="12"/>
      <c r="X720" s="12"/>
      <c r="Y720" s="12"/>
      <c r="Z720" s="12"/>
      <c r="AA720" s="12"/>
      <c r="AB720" s="12"/>
      <c r="AC720" s="12"/>
      <c r="AD720" s="12"/>
      <c r="AE720" s="12"/>
      <c r="AF720" s="12"/>
      <c r="AG720" s="104"/>
      <c r="AH720" s="104"/>
      <c r="AI720" s="104"/>
      <c r="AJ720" s="104"/>
      <c r="AK720" s="104"/>
      <c r="AL720" s="104"/>
      <c r="AM720" s="104"/>
      <c r="AN720" s="104"/>
      <c r="AO720" s="104"/>
      <c r="AP720" s="104"/>
      <c r="AQ720" s="104"/>
      <c r="AR720" s="104"/>
      <c r="AS720" s="104"/>
      <c r="AT720" s="104"/>
      <c r="AU720" s="104"/>
      <c r="AV720" s="104"/>
      <c r="AW720" s="104"/>
      <c r="AX720" s="104"/>
      <c r="AY720" s="104"/>
      <c r="AZ720" s="104"/>
      <c r="BA720" s="104"/>
    </row>
    <row r="721" spans="21:53" x14ac:dyDescent="0.2">
      <c r="U721" s="12"/>
      <c r="V721" s="12"/>
      <c r="W721" s="12"/>
      <c r="X721" s="12"/>
      <c r="Y721" s="12"/>
      <c r="Z721" s="12"/>
      <c r="AA721" s="12"/>
      <c r="AB721" s="12"/>
      <c r="AC721" s="12"/>
      <c r="AD721" s="12"/>
      <c r="AE721" s="12"/>
      <c r="AF721" s="12"/>
      <c r="AG721" s="104"/>
      <c r="AH721" s="104"/>
      <c r="AI721" s="104"/>
      <c r="AJ721" s="104"/>
      <c r="AK721" s="104"/>
      <c r="AL721" s="104"/>
      <c r="AM721" s="104"/>
      <c r="AN721" s="104"/>
      <c r="AO721" s="104"/>
      <c r="AP721" s="104"/>
      <c r="AQ721" s="104"/>
      <c r="AR721" s="104"/>
      <c r="AS721" s="104"/>
      <c r="AT721" s="104"/>
      <c r="AU721" s="104"/>
      <c r="AV721" s="104"/>
      <c r="AW721" s="104"/>
      <c r="AX721" s="104"/>
      <c r="AY721" s="104"/>
      <c r="AZ721" s="104"/>
      <c r="BA721" s="104"/>
    </row>
    <row r="722" spans="21:53" x14ac:dyDescent="0.2">
      <c r="U722" s="12"/>
      <c r="V722" s="12"/>
      <c r="W722" s="12"/>
      <c r="X722" s="12"/>
      <c r="Y722" s="12"/>
      <c r="Z722" s="12"/>
      <c r="AA722" s="12"/>
      <c r="AB722" s="12"/>
      <c r="AC722" s="12"/>
      <c r="AD722" s="12"/>
      <c r="AE722" s="12"/>
      <c r="AF722" s="12"/>
      <c r="AG722" s="104"/>
      <c r="AH722" s="104"/>
      <c r="AI722" s="104"/>
      <c r="AJ722" s="104"/>
      <c r="AK722" s="104"/>
      <c r="AL722" s="104"/>
      <c r="AM722" s="104"/>
      <c r="AN722" s="104"/>
      <c r="AO722" s="104"/>
      <c r="AP722" s="104"/>
      <c r="AQ722" s="104"/>
      <c r="AR722" s="104"/>
      <c r="AS722" s="104"/>
      <c r="AT722" s="104"/>
      <c r="AU722" s="104"/>
      <c r="AV722" s="104"/>
      <c r="AW722" s="104"/>
      <c r="AX722" s="104"/>
      <c r="AY722" s="104"/>
      <c r="AZ722" s="104"/>
      <c r="BA722" s="104"/>
    </row>
    <row r="723" spans="21:53" x14ac:dyDescent="0.2">
      <c r="U723" s="12"/>
      <c r="V723" s="12"/>
      <c r="W723" s="12"/>
      <c r="X723" s="12"/>
      <c r="Y723" s="12"/>
      <c r="Z723" s="12"/>
      <c r="AA723" s="12"/>
      <c r="AB723" s="12"/>
      <c r="AC723" s="12"/>
      <c r="AD723" s="12"/>
      <c r="AE723" s="12"/>
      <c r="AF723" s="12"/>
      <c r="AG723" s="104"/>
      <c r="AH723" s="104"/>
      <c r="AI723" s="104"/>
      <c r="AJ723" s="104"/>
      <c r="AK723" s="104"/>
      <c r="AL723" s="104"/>
      <c r="AM723" s="104"/>
      <c r="AN723" s="104"/>
      <c r="AO723" s="104"/>
      <c r="AP723" s="104"/>
      <c r="AQ723" s="104"/>
      <c r="AR723" s="104"/>
      <c r="AS723" s="104"/>
      <c r="AT723" s="104"/>
      <c r="AU723" s="104"/>
      <c r="AV723" s="104"/>
      <c r="AW723" s="104"/>
      <c r="AX723" s="104"/>
      <c r="AY723" s="104"/>
      <c r="AZ723" s="104"/>
      <c r="BA723" s="104"/>
    </row>
    <row r="724" spans="21:53" x14ac:dyDescent="0.2">
      <c r="U724" s="12"/>
      <c r="V724" s="12"/>
      <c r="W724" s="12"/>
      <c r="X724" s="12"/>
      <c r="Y724" s="12"/>
      <c r="Z724" s="12"/>
      <c r="AA724" s="12"/>
      <c r="AB724" s="12"/>
      <c r="AC724" s="12"/>
      <c r="AD724" s="12"/>
      <c r="AE724" s="12"/>
      <c r="AF724" s="12"/>
      <c r="AG724" s="104"/>
      <c r="AH724" s="104"/>
      <c r="AI724" s="104"/>
      <c r="AJ724" s="104"/>
      <c r="AK724" s="104"/>
      <c r="AL724" s="104"/>
      <c r="AM724" s="104"/>
      <c r="AN724" s="104"/>
      <c r="AO724" s="104"/>
      <c r="AP724" s="104"/>
      <c r="AQ724" s="104"/>
      <c r="AR724" s="104"/>
      <c r="AS724" s="104"/>
      <c r="AT724" s="104"/>
      <c r="AU724" s="104"/>
      <c r="AV724" s="104"/>
      <c r="AW724" s="104"/>
      <c r="AX724" s="104"/>
      <c r="AY724" s="104"/>
      <c r="AZ724" s="104"/>
      <c r="BA724" s="104"/>
    </row>
    <row r="725" spans="21:53" x14ac:dyDescent="0.2">
      <c r="U725" s="12"/>
      <c r="V725" s="12"/>
      <c r="W725" s="12"/>
      <c r="X725" s="12"/>
      <c r="Y725" s="12"/>
      <c r="Z725" s="12"/>
      <c r="AA725" s="12"/>
      <c r="AB725" s="12"/>
      <c r="AC725" s="12"/>
      <c r="AD725" s="12"/>
      <c r="AE725" s="12"/>
      <c r="AF725" s="12"/>
      <c r="AG725" s="104"/>
      <c r="AH725" s="104"/>
      <c r="AI725" s="104"/>
      <c r="AJ725" s="104"/>
      <c r="AK725" s="104"/>
      <c r="AL725" s="104"/>
      <c r="AM725" s="104"/>
      <c r="AN725" s="104"/>
      <c r="AO725" s="104"/>
      <c r="AP725" s="104"/>
      <c r="AQ725" s="104"/>
      <c r="AR725" s="104"/>
      <c r="AS725" s="104"/>
      <c r="AT725" s="104"/>
      <c r="AU725" s="104"/>
      <c r="AV725" s="104"/>
      <c r="AW725" s="104"/>
      <c r="AX725" s="104"/>
      <c r="AY725" s="104"/>
      <c r="AZ725" s="104"/>
      <c r="BA725" s="104"/>
    </row>
    <row r="726" spans="21:53" x14ac:dyDescent="0.2">
      <c r="U726" s="12"/>
      <c r="V726" s="12"/>
      <c r="W726" s="12"/>
      <c r="X726" s="12"/>
      <c r="Y726" s="12"/>
      <c r="Z726" s="12"/>
      <c r="AA726" s="12"/>
      <c r="AB726" s="12"/>
      <c r="AC726" s="12"/>
      <c r="AD726" s="12"/>
      <c r="AE726" s="12"/>
      <c r="AF726" s="12"/>
      <c r="AG726" s="104"/>
      <c r="AH726" s="104"/>
      <c r="AI726" s="104"/>
      <c r="AJ726" s="104"/>
      <c r="AK726" s="104"/>
      <c r="AL726" s="104"/>
      <c r="AM726" s="104"/>
      <c r="AN726" s="104"/>
      <c r="AO726" s="104"/>
      <c r="AP726" s="104"/>
      <c r="AQ726" s="104"/>
      <c r="AR726" s="104"/>
      <c r="AS726" s="104"/>
      <c r="AT726" s="104"/>
      <c r="AU726" s="104"/>
      <c r="AV726" s="104"/>
      <c r="AW726" s="104"/>
      <c r="AX726" s="104"/>
      <c r="AY726" s="104"/>
      <c r="AZ726" s="104"/>
      <c r="BA726" s="104"/>
    </row>
    <row r="727" spans="21:53" x14ac:dyDescent="0.2">
      <c r="U727" s="12"/>
      <c r="V727" s="12"/>
      <c r="W727" s="12"/>
      <c r="X727" s="12"/>
      <c r="Y727" s="12"/>
      <c r="Z727" s="12"/>
      <c r="AA727" s="12"/>
      <c r="AB727" s="12"/>
      <c r="AC727" s="12"/>
      <c r="AD727" s="12"/>
      <c r="AE727" s="12"/>
      <c r="AF727" s="12"/>
      <c r="AG727" s="104"/>
      <c r="AH727" s="104"/>
      <c r="AI727" s="104"/>
      <c r="AJ727" s="104"/>
      <c r="AK727" s="104"/>
      <c r="AL727" s="104"/>
      <c r="AM727" s="104"/>
      <c r="AN727" s="104"/>
      <c r="AO727" s="104"/>
      <c r="AP727" s="104"/>
      <c r="AQ727" s="104"/>
      <c r="AR727" s="104"/>
      <c r="AS727" s="104"/>
      <c r="AT727" s="104"/>
      <c r="AU727" s="104"/>
      <c r="AV727" s="104"/>
      <c r="AW727" s="104"/>
      <c r="AX727" s="104"/>
      <c r="AY727" s="104"/>
      <c r="AZ727" s="104"/>
      <c r="BA727" s="104"/>
    </row>
    <row r="728" spans="21:53" x14ac:dyDescent="0.2">
      <c r="U728" s="12"/>
      <c r="V728" s="12"/>
      <c r="W728" s="12"/>
      <c r="X728" s="12"/>
      <c r="Y728" s="12"/>
      <c r="Z728" s="12"/>
      <c r="AA728" s="12"/>
      <c r="AB728" s="12"/>
      <c r="AC728" s="12"/>
      <c r="AD728" s="12"/>
      <c r="AE728" s="12"/>
      <c r="AF728" s="12"/>
      <c r="AG728" s="104"/>
      <c r="AH728" s="104"/>
      <c r="AI728" s="104"/>
      <c r="AJ728" s="104"/>
      <c r="AK728" s="104"/>
      <c r="AL728" s="104"/>
      <c r="AM728" s="104"/>
      <c r="AN728" s="104"/>
      <c r="AO728" s="104"/>
      <c r="AP728" s="104"/>
      <c r="AQ728" s="104"/>
      <c r="AR728" s="104"/>
      <c r="AS728" s="104"/>
      <c r="AT728" s="104"/>
      <c r="AU728" s="104"/>
      <c r="AV728" s="104"/>
      <c r="AW728" s="104"/>
      <c r="AX728" s="104"/>
      <c r="AY728" s="104"/>
      <c r="AZ728" s="104"/>
      <c r="BA728" s="104"/>
    </row>
    <row r="729" spans="21:53" x14ac:dyDescent="0.2">
      <c r="U729" s="12"/>
      <c r="V729" s="12"/>
      <c r="W729" s="12"/>
      <c r="X729" s="12"/>
      <c r="Y729" s="12"/>
      <c r="Z729" s="12"/>
      <c r="AA729" s="12"/>
      <c r="AB729" s="12"/>
      <c r="AC729" s="12"/>
      <c r="AD729" s="12"/>
      <c r="AE729" s="12"/>
      <c r="AF729" s="12"/>
      <c r="AG729" s="104"/>
      <c r="AH729" s="104"/>
      <c r="AI729" s="104"/>
      <c r="AJ729" s="104"/>
      <c r="AK729" s="104"/>
      <c r="AL729" s="104"/>
      <c r="AM729" s="104"/>
      <c r="AN729" s="104"/>
      <c r="AO729" s="104"/>
      <c r="AP729" s="104"/>
      <c r="AQ729" s="104"/>
      <c r="AR729" s="104"/>
      <c r="AS729" s="104"/>
      <c r="AT729" s="104"/>
      <c r="AU729" s="104"/>
      <c r="AV729" s="104"/>
      <c r="AW729" s="104"/>
      <c r="AX729" s="104"/>
      <c r="AY729" s="104"/>
      <c r="AZ729" s="104"/>
      <c r="BA729" s="104"/>
    </row>
    <row r="730" spans="21:53" x14ac:dyDescent="0.2">
      <c r="U730" s="12"/>
      <c r="V730" s="12"/>
      <c r="W730" s="12"/>
      <c r="X730" s="12"/>
      <c r="Y730" s="12"/>
      <c r="Z730" s="12"/>
      <c r="AA730" s="12"/>
      <c r="AB730" s="12"/>
      <c r="AC730" s="12"/>
      <c r="AD730" s="12"/>
      <c r="AE730" s="12"/>
      <c r="AF730" s="12"/>
      <c r="AG730" s="104"/>
      <c r="AH730" s="104"/>
      <c r="AI730" s="104"/>
      <c r="AJ730" s="104"/>
      <c r="AK730" s="104"/>
      <c r="AL730" s="104"/>
      <c r="AM730" s="104"/>
      <c r="AN730" s="104"/>
      <c r="AO730" s="104"/>
      <c r="AP730" s="104"/>
      <c r="AQ730" s="104"/>
      <c r="AR730" s="104"/>
      <c r="AS730" s="104"/>
      <c r="AT730" s="104"/>
      <c r="AU730" s="104"/>
      <c r="AV730" s="104"/>
      <c r="AW730" s="104"/>
      <c r="AX730" s="104"/>
      <c r="AY730" s="104"/>
      <c r="AZ730" s="104"/>
      <c r="BA730" s="104"/>
    </row>
    <row r="731" spans="21:53" x14ac:dyDescent="0.2">
      <c r="U731" s="12"/>
      <c r="V731" s="12"/>
      <c r="W731" s="12"/>
      <c r="X731" s="12"/>
      <c r="Y731" s="12"/>
      <c r="Z731" s="12"/>
      <c r="AA731" s="12"/>
      <c r="AB731" s="12"/>
      <c r="AC731" s="12"/>
      <c r="AD731" s="12"/>
      <c r="AE731" s="12"/>
      <c r="AF731" s="12"/>
      <c r="AG731" s="104"/>
      <c r="AH731" s="104"/>
      <c r="AI731" s="104"/>
      <c r="AJ731" s="104"/>
      <c r="AK731" s="104"/>
      <c r="AL731" s="104"/>
      <c r="AM731" s="104"/>
      <c r="AN731" s="104"/>
      <c r="AO731" s="104"/>
      <c r="AP731" s="104"/>
      <c r="AQ731" s="104"/>
      <c r="AR731" s="104"/>
      <c r="AS731" s="104"/>
      <c r="AT731" s="104"/>
      <c r="AU731" s="104"/>
      <c r="AV731" s="104"/>
      <c r="AW731" s="104"/>
      <c r="AX731" s="104"/>
      <c r="AY731" s="104"/>
      <c r="AZ731" s="104"/>
      <c r="BA731" s="104"/>
    </row>
    <row r="732" spans="21:53" x14ac:dyDescent="0.2">
      <c r="U732" s="12"/>
      <c r="V732" s="12"/>
      <c r="W732" s="12"/>
      <c r="X732" s="12"/>
      <c r="Y732" s="12"/>
      <c r="Z732" s="12"/>
      <c r="AA732" s="12"/>
      <c r="AB732" s="12"/>
      <c r="AC732" s="12"/>
      <c r="AD732" s="12"/>
      <c r="AE732" s="12"/>
      <c r="AF732" s="12"/>
      <c r="AG732" s="104"/>
      <c r="AH732" s="104"/>
      <c r="AI732" s="104"/>
      <c r="AJ732" s="104"/>
      <c r="AK732" s="104"/>
      <c r="AL732" s="104"/>
      <c r="AM732" s="104"/>
      <c r="AN732" s="104"/>
      <c r="AO732" s="104"/>
      <c r="AP732" s="104"/>
      <c r="AQ732" s="104"/>
      <c r="AR732" s="104"/>
      <c r="AS732" s="104"/>
      <c r="AT732" s="104"/>
      <c r="AU732" s="104"/>
      <c r="AV732" s="104"/>
      <c r="AW732" s="104"/>
      <c r="AX732" s="104"/>
      <c r="AY732" s="104"/>
      <c r="AZ732" s="104"/>
      <c r="BA732" s="104"/>
    </row>
    <row r="733" spans="21:53" x14ac:dyDescent="0.2">
      <c r="U733" s="12"/>
      <c r="V733" s="12"/>
      <c r="W733" s="12"/>
      <c r="X733" s="12"/>
      <c r="Y733" s="12"/>
      <c r="Z733" s="12"/>
      <c r="AA733" s="12"/>
      <c r="AB733" s="12"/>
      <c r="AC733" s="12"/>
      <c r="AD733" s="12"/>
      <c r="AE733" s="12"/>
      <c r="AF733" s="12"/>
      <c r="AG733" s="104"/>
      <c r="AH733" s="104"/>
      <c r="AI733" s="104"/>
      <c r="AJ733" s="104"/>
      <c r="AK733" s="104"/>
      <c r="AL733" s="104"/>
      <c r="AM733" s="104"/>
      <c r="AN733" s="104"/>
      <c r="AO733" s="104"/>
      <c r="AP733" s="104"/>
      <c r="AQ733" s="104"/>
      <c r="AR733" s="104"/>
      <c r="AS733" s="104"/>
      <c r="AT733" s="104"/>
      <c r="AU733" s="104"/>
      <c r="AV733" s="104"/>
      <c r="AW733" s="104"/>
      <c r="AX733" s="104"/>
      <c r="AY733" s="104"/>
      <c r="AZ733" s="104"/>
      <c r="BA733" s="104"/>
    </row>
    <row r="734" spans="21:53" x14ac:dyDescent="0.2">
      <c r="U734" s="12"/>
      <c r="V734" s="12"/>
      <c r="W734" s="12"/>
      <c r="X734" s="12"/>
      <c r="Y734" s="12"/>
      <c r="Z734" s="12"/>
      <c r="AA734" s="12"/>
      <c r="AB734" s="12"/>
      <c r="AC734" s="12"/>
      <c r="AD734" s="12"/>
      <c r="AE734" s="12"/>
      <c r="AF734" s="12"/>
      <c r="AG734" s="104"/>
      <c r="AH734" s="104"/>
      <c r="AI734" s="104"/>
      <c r="AJ734" s="104"/>
      <c r="AK734" s="104"/>
      <c r="AL734" s="104"/>
      <c r="AM734" s="104"/>
      <c r="AN734" s="104"/>
      <c r="AO734" s="104"/>
      <c r="AP734" s="104"/>
      <c r="AQ734" s="104"/>
      <c r="AR734" s="104"/>
      <c r="AS734" s="104"/>
      <c r="AT734" s="104"/>
      <c r="AU734" s="104"/>
      <c r="AV734" s="104"/>
      <c r="AW734" s="104"/>
      <c r="AX734" s="104"/>
      <c r="AY734" s="104"/>
      <c r="AZ734" s="104"/>
      <c r="BA734" s="104"/>
    </row>
    <row r="735" spans="21:53" x14ac:dyDescent="0.2">
      <c r="U735" s="12"/>
      <c r="V735" s="12"/>
      <c r="W735" s="12"/>
      <c r="X735" s="12"/>
      <c r="Y735" s="12"/>
      <c r="Z735" s="12"/>
      <c r="AA735" s="12"/>
      <c r="AB735" s="12"/>
      <c r="AC735" s="12"/>
      <c r="AD735" s="12"/>
      <c r="AE735" s="12"/>
      <c r="AF735" s="12"/>
      <c r="AG735" s="104"/>
      <c r="AH735" s="104"/>
      <c r="AI735" s="104"/>
      <c r="AJ735" s="104"/>
      <c r="AK735" s="104"/>
      <c r="AL735" s="104"/>
      <c r="AM735" s="104"/>
      <c r="AN735" s="104"/>
      <c r="AO735" s="104"/>
      <c r="AP735" s="104"/>
      <c r="AQ735" s="104"/>
      <c r="AR735" s="104"/>
      <c r="AS735" s="104"/>
      <c r="AT735" s="104"/>
      <c r="AU735" s="104"/>
      <c r="AV735" s="104"/>
      <c r="AW735" s="104"/>
      <c r="AX735" s="104"/>
      <c r="AY735" s="104"/>
      <c r="AZ735" s="104"/>
      <c r="BA735" s="104"/>
    </row>
    <row r="736" spans="21:53" x14ac:dyDescent="0.2">
      <c r="U736" s="12"/>
      <c r="V736" s="12"/>
      <c r="W736" s="12"/>
      <c r="X736" s="12"/>
      <c r="Y736" s="12"/>
      <c r="Z736" s="12"/>
      <c r="AA736" s="12"/>
      <c r="AB736" s="12"/>
      <c r="AC736" s="12"/>
      <c r="AD736" s="12"/>
      <c r="AE736" s="12"/>
      <c r="AF736" s="12"/>
      <c r="AG736" s="104"/>
      <c r="AH736" s="104"/>
      <c r="AI736" s="104"/>
      <c r="AJ736" s="104"/>
      <c r="AK736" s="104"/>
      <c r="AL736" s="104"/>
      <c r="AM736" s="104"/>
      <c r="AN736" s="104"/>
      <c r="AO736" s="104"/>
      <c r="AP736" s="104"/>
      <c r="AQ736" s="104"/>
      <c r="AR736" s="104"/>
      <c r="AS736" s="104"/>
      <c r="AT736" s="104"/>
      <c r="AU736" s="104"/>
      <c r="AV736" s="104"/>
      <c r="AW736" s="104"/>
      <c r="AX736" s="104"/>
      <c r="AY736" s="104"/>
      <c r="AZ736" s="104"/>
      <c r="BA736" s="104"/>
    </row>
    <row r="737" spans="21:53" x14ac:dyDescent="0.2">
      <c r="U737" s="12"/>
      <c r="V737" s="12"/>
      <c r="W737" s="12"/>
      <c r="X737" s="12"/>
      <c r="Y737" s="12"/>
      <c r="Z737" s="12"/>
      <c r="AA737" s="12"/>
      <c r="AB737" s="12"/>
      <c r="AC737" s="12"/>
      <c r="AD737" s="12"/>
      <c r="AE737" s="12"/>
      <c r="AF737" s="12"/>
      <c r="AG737" s="104"/>
      <c r="AH737" s="104"/>
      <c r="AI737" s="104"/>
      <c r="AJ737" s="104"/>
      <c r="AK737" s="104"/>
      <c r="AL737" s="104"/>
      <c r="AM737" s="104"/>
      <c r="AN737" s="104"/>
      <c r="AO737" s="104"/>
      <c r="AP737" s="104"/>
      <c r="AQ737" s="104"/>
      <c r="AR737" s="104"/>
      <c r="AS737" s="104"/>
      <c r="AT737" s="104"/>
      <c r="AU737" s="104"/>
      <c r="AV737" s="104"/>
      <c r="AW737" s="104"/>
      <c r="AX737" s="104"/>
      <c r="AY737" s="104"/>
      <c r="AZ737" s="104"/>
      <c r="BA737" s="104"/>
    </row>
    <row r="738" spans="21:53" x14ac:dyDescent="0.2">
      <c r="U738" s="12"/>
      <c r="V738" s="12"/>
      <c r="W738" s="12"/>
      <c r="X738" s="12"/>
      <c r="Y738" s="12"/>
      <c r="Z738" s="12"/>
      <c r="AA738" s="12"/>
      <c r="AB738" s="12"/>
      <c r="AC738" s="12"/>
      <c r="AD738" s="12"/>
      <c r="AE738" s="12"/>
      <c r="AF738" s="12"/>
      <c r="AG738" s="104"/>
      <c r="AH738" s="104"/>
      <c r="AI738" s="104"/>
      <c r="AJ738" s="104"/>
      <c r="AK738" s="104"/>
      <c r="AL738" s="104"/>
      <c r="AM738" s="104"/>
      <c r="AN738" s="104"/>
      <c r="AO738" s="104"/>
      <c r="AP738" s="104"/>
      <c r="AQ738" s="104"/>
      <c r="AR738" s="104"/>
      <c r="AS738" s="104"/>
      <c r="AT738" s="104"/>
      <c r="AU738" s="104"/>
      <c r="AV738" s="104"/>
      <c r="AW738" s="104"/>
      <c r="AX738" s="104"/>
      <c r="AY738" s="104"/>
      <c r="AZ738" s="104"/>
      <c r="BA738" s="104"/>
    </row>
    <row r="739" spans="21:53" x14ac:dyDescent="0.2">
      <c r="U739" s="12"/>
      <c r="V739" s="12"/>
      <c r="W739" s="12"/>
      <c r="X739" s="12"/>
      <c r="Y739" s="12"/>
      <c r="Z739" s="12"/>
      <c r="AA739" s="12"/>
      <c r="AB739" s="12"/>
      <c r="AC739" s="12"/>
      <c r="AD739" s="12"/>
      <c r="AE739" s="12"/>
      <c r="AF739" s="12"/>
      <c r="AG739" s="104"/>
      <c r="AH739" s="104"/>
      <c r="AI739" s="104"/>
      <c r="AJ739" s="104"/>
      <c r="AK739" s="104"/>
      <c r="AL739" s="104"/>
      <c r="AM739" s="104"/>
      <c r="AN739" s="104"/>
      <c r="AO739" s="104"/>
      <c r="AP739" s="104"/>
      <c r="AQ739" s="104"/>
      <c r="AR739" s="104"/>
      <c r="AS739" s="104"/>
      <c r="AT739" s="104"/>
      <c r="AU739" s="104"/>
      <c r="AV739" s="104"/>
      <c r="AW739" s="104"/>
      <c r="AX739" s="104"/>
      <c r="AY739" s="104"/>
      <c r="AZ739" s="104"/>
      <c r="BA739" s="104"/>
    </row>
    <row r="740" spans="21:53" x14ac:dyDescent="0.2">
      <c r="U740" s="12"/>
      <c r="V740" s="12"/>
      <c r="W740" s="12"/>
      <c r="X740" s="12"/>
      <c r="Y740" s="12"/>
      <c r="Z740" s="12"/>
      <c r="AA740" s="12"/>
      <c r="AB740" s="12"/>
      <c r="AC740" s="12"/>
      <c r="AD740" s="12"/>
      <c r="AE740" s="12"/>
      <c r="AF740" s="12"/>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row>
    <row r="741" spans="21:53" x14ac:dyDescent="0.2">
      <c r="U741" s="12"/>
      <c r="V741" s="12"/>
      <c r="W741" s="12"/>
      <c r="X741" s="12"/>
      <c r="Y741" s="12"/>
      <c r="Z741" s="12"/>
      <c r="AA741" s="12"/>
      <c r="AB741" s="12"/>
      <c r="AC741" s="12"/>
      <c r="AD741" s="12"/>
      <c r="AE741" s="12"/>
      <c r="AF741" s="12"/>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row>
    <row r="742" spans="21:53" x14ac:dyDescent="0.2">
      <c r="U742" s="12"/>
      <c r="V742" s="12"/>
      <c r="W742" s="12"/>
      <c r="X742" s="12"/>
      <c r="Y742" s="12"/>
      <c r="Z742" s="12"/>
      <c r="AA742" s="12"/>
      <c r="AB742" s="12"/>
      <c r="AC742" s="12"/>
      <c r="AD742" s="12"/>
      <c r="AE742" s="12"/>
      <c r="AF742" s="12"/>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row>
    <row r="743" spans="21:53" x14ac:dyDescent="0.2">
      <c r="U743" s="12"/>
      <c r="V743" s="12"/>
      <c r="W743" s="12"/>
      <c r="X743" s="12"/>
      <c r="Y743" s="12"/>
      <c r="Z743" s="12"/>
      <c r="AA743" s="12"/>
      <c r="AB743" s="12"/>
      <c r="AC743" s="12"/>
      <c r="AD743" s="12"/>
      <c r="AE743" s="12"/>
      <c r="AF743" s="12"/>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row>
    <row r="744" spans="21:53" x14ac:dyDescent="0.2">
      <c r="U744" s="12"/>
      <c r="V744" s="12"/>
      <c r="W744" s="12"/>
      <c r="X744" s="12"/>
      <c r="Y744" s="12"/>
      <c r="Z744" s="12"/>
      <c r="AA744" s="12"/>
      <c r="AB744" s="12"/>
      <c r="AC744" s="12"/>
      <c r="AD744" s="12"/>
      <c r="AE744" s="12"/>
      <c r="AF744" s="12"/>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row>
    <row r="745" spans="21:53" x14ac:dyDescent="0.2">
      <c r="U745" s="12"/>
      <c r="V745" s="12"/>
      <c r="W745" s="12"/>
      <c r="X745" s="12"/>
      <c r="Y745" s="12"/>
      <c r="Z745" s="12"/>
      <c r="AA745" s="12"/>
      <c r="AB745" s="12"/>
      <c r="AC745" s="12"/>
      <c r="AD745" s="12"/>
      <c r="AE745" s="12"/>
      <c r="AF745" s="12"/>
      <c r="AG745" s="104"/>
      <c r="AH745" s="104"/>
      <c r="AI745" s="104"/>
      <c r="AJ745" s="104"/>
      <c r="AK745" s="104"/>
      <c r="AL745" s="104"/>
      <c r="AM745" s="104"/>
      <c r="AN745" s="104"/>
      <c r="AO745" s="104"/>
      <c r="AP745" s="104"/>
      <c r="AQ745" s="104"/>
      <c r="AR745" s="104"/>
      <c r="AS745" s="104"/>
      <c r="AT745" s="104"/>
      <c r="AU745" s="104"/>
      <c r="AV745" s="104"/>
      <c r="AW745" s="104"/>
      <c r="AX745" s="104"/>
      <c r="AY745" s="104"/>
      <c r="AZ745" s="104"/>
      <c r="BA745" s="104"/>
    </row>
    <row r="746" spans="21:53" x14ac:dyDescent="0.2">
      <c r="U746" s="12"/>
      <c r="V746" s="12"/>
      <c r="W746" s="12"/>
      <c r="X746" s="12"/>
      <c r="Y746" s="12"/>
      <c r="Z746" s="12"/>
      <c r="AA746" s="12"/>
      <c r="AB746" s="12"/>
      <c r="AC746" s="12"/>
      <c r="AD746" s="12"/>
      <c r="AE746" s="12"/>
      <c r="AF746" s="12"/>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row>
    <row r="747" spans="21:53" x14ac:dyDescent="0.2">
      <c r="U747" s="12"/>
      <c r="V747" s="12"/>
      <c r="W747" s="12"/>
      <c r="X747" s="12"/>
      <c r="Y747" s="12"/>
      <c r="Z747" s="12"/>
      <c r="AA747" s="12"/>
      <c r="AB747" s="12"/>
      <c r="AC747" s="12"/>
      <c r="AD747" s="12"/>
      <c r="AE747" s="12"/>
      <c r="AF747" s="12"/>
      <c r="AG747" s="104"/>
      <c r="AH747" s="104"/>
      <c r="AI747" s="104"/>
      <c r="AJ747" s="104"/>
      <c r="AK747" s="104"/>
      <c r="AL747" s="104"/>
      <c r="AM747" s="104"/>
      <c r="AN747" s="104"/>
      <c r="AO747" s="104"/>
      <c r="AP747" s="104"/>
      <c r="AQ747" s="104"/>
      <c r="AR747" s="104"/>
      <c r="AS747" s="104"/>
      <c r="AT747" s="104"/>
      <c r="AU747" s="104"/>
      <c r="AV747" s="104"/>
      <c r="AW747" s="104"/>
      <c r="AX747" s="104"/>
      <c r="AY747" s="104"/>
      <c r="AZ747" s="104"/>
      <c r="BA747" s="104"/>
    </row>
    <row r="748" spans="21:53" x14ac:dyDescent="0.2">
      <c r="U748" s="12"/>
      <c r="V748" s="12"/>
      <c r="W748" s="12"/>
      <c r="X748" s="12"/>
      <c r="Y748" s="12"/>
      <c r="Z748" s="12"/>
      <c r="AA748" s="12"/>
      <c r="AB748" s="12"/>
      <c r="AC748" s="12"/>
      <c r="AD748" s="12"/>
      <c r="AE748" s="12"/>
      <c r="AF748" s="12"/>
      <c r="AG748" s="104"/>
      <c r="AH748" s="104"/>
      <c r="AI748" s="104"/>
      <c r="AJ748" s="104"/>
      <c r="AK748" s="104"/>
      <c r="AL748" s="104"/>
      <c r="AM748" s="104"/>
      <c r="AN748" s="104"/>
      <c r="AO748" s="104"/>
      <c r="AP748" s="104"/>
      <c r="AQ748" s="104"/>
      <c r="AR748" s="104"/>
      <c r="AS748" s="104"/>
      <c r="AT748" s="104"/>
      <c r="AU748" s="104"/>
      <c r="AV748" s="104"/>
      <c r="AW748" s="104"/>
      <c r="AX748" s="104"/>
      <c r="AY748" s="104"/>
      <c r="AZ748" s="104"/>
      <c r="BA748" s="104"/>
    </row>
    <row r="749" spans="21:53" x14ac:dyDescent="0.2">
      <c r="U749" s="12"/>
      <c r="V749" s="12"/>
      <c r="W749" s="12"/>
      <c r="X749" s="12"/>
      <c r="Y749" s="12"/>
      <c r="Z749" s="12"/>
      <c r="AA749" s="12"/>
      <c r="AB749" s="12"/>
      <c r="AC749" s="12"/>
      <c r="AD749" s="12"/>
      <c r="AE749" s="12"/>
      <c r="AF749" s="12"/>
      <c r="AG749" s="104"/>
      <c r="AH749" s="104"/>
      <c r="AI749" s="104"/>
      <c r="AJ749" s="104"/>
      <c r="AK749" s="104"/>
      <c r="AL749" s="104"/>
      <c r="AM749" s="104"/>
      <c r="AN749" s="104"/>
      <c r="AO749" s="104"/>
      <c r="AP749" s="104"/>
      <c r="AQ749" s="104"/>
      <c r="AR749" s="104"/>
      <c r="AS749" s="104"/>
      <c r="AT749" s="104"/>
      <c r="AU749" s="104"/>
      <c r="AV749" s="104"/>
      <c r="AW749" s="104"/>
      <c r="AX749" s="104"/>
      <c r="AY749" s="104"/>
      <c r="AZ749" s="104"/>
      <c r="BA749" s="104"/>
    </row>
    <row r="750" spans="21:53" x14ac:dyDescent="0.2">
      <c r="U750" s="12"/>
      <c r="V750" s="12"/>
      <c r="W750" s="12"/>
      <c r="X750" s="12"/>
      <c r="Y750" s="12"/>
      <c r="Z750" s="12"/>
      <c r="AA750" s="12"/>
      <c r="AB750" s="12"/>
      <c r="AC750" s="12"/>
      <c r="AD750" s="12"/>
      <c r="AE750" s="12"/>
      <c r="AF750" s="12"/>
      <c r="AG750" s="104"/>
      <c r="AH750" s="104"/>
      <c r="AI750" s="104"/>
      <c r="AJ750" s="104"/>
      <c r="AK750" s="104"/>
      <c r="AL750" s="104"/>
      <c r="AM750" s="104"/>
      <c r="AN750" s="104"/>
      <c r="AO750" s="104"/>
      <c r="AP750" s="104"/>
      <c r="AQ750" s="104"/>
      <c r="AR750" s="104"/>
      <c r="AS750" s="104"/>
      <c r="AT750" s="104"/>
      <c r="AU750" s="104"/>
      <c r="AV750" s="104"/>
      <c r="AW750" s="104"/>
      <c r="AX750" s="104"/>
      <c r="AY750" s="104"/>
      <c r="AZ750" s="104"/>
      <c r="BA750" s="104"/>
    </row>
    <row r="751" spans="21:53" x14ac:dyDescent="0.2">
      <c r="U751" s="12"/>
      <c r="V751" s="12"/>
      <c r="W751" s="12"/>
      <c r="X751" s="12"/>
      <c r="Y751" s="12"/>
      <c r="Z751" s="12"/>
      <c r="AA751" s="12"/>
      <c r="AB751" s="12"/>
      <c r="AC751" s="12"/>
      <c r="AD751" s="12"/>
      <c r="AE751" s="12"/>
      <c r="AF751" s="12"/>
      <c r="AG751" s="104"/>
      <c r="AH751" s="104"/>
      <c r="AI751" s="104"/>
      <c r="AJ751" s="104"/>
      <c r="AK751" s="104"/>
      <c r="AL751" s="104"/>
      <c r="AM751" s="104"/>
      <c r="AN751" s="104"/>
      <c r="AO751" s="104"/>
      <c r="AP751" s="104"/>
      <c r="AQ751" s="104"/>
      <c r="AR751" s="104"/>
      <c r="AS751" s="104"/>
      <c r="AT751" s="104"/>
      <c r="AU751" s="104"/>
      <c r="AV751" s="104"/>
      <c r="AW751" s="104"/>
      <c r="AX751" s="104"/>
      <c r="AY751" s="104"/>
      <c r="AZ751" s="104"/>
      <c r="BA751" s="104"/>
    </row>
    <row r="752" spans="21:53" x14ac:dyDescent="0.2">
      <c r="U752" s="12"/>
      <c r="V752" s="12"/>
      <c r="W752" s="12"/>
      <c r="X752" s="12"/>
      <c r="Y752" s="12"/>
      <c r="Z752" s="12"/>
      <c r="AA752" s="12"/>
      <c r="AB752" s="12"/>
      <c r="AC752" s="12"/>
      <c r="AD752" s="12"/>
      <c r="AE752" s="12"/>
      <c r="AF752" s="12"/>
      <c r="AG752" s="104"/>
      <c r="AH752" s="104"/>
      <c r="AI752" s="104"/>
      <c r="AJ752" s="104"/>
      <c r="AK752" s="104"/>
      <c r="AL752" s="104"/>
      <c r="AM752" s="104"/>
      <c r="AN752" s="104"/>
      <c r="AO752" s="104"/>
      <c r="AP752" s="104"/>
      <c r="AQ752" s="104"/>
      <c r="AR752" s="104"/>
      <c r="AS752" s="104"/>
      <c r="AT752" s="104"/>
      <c r="AU752" s="104"/>
      <c r="AV752" s="104"/>
      <c r="AW752" s="104"/>
      <c r="AX752" s="104"/>
      <c r="AY752" s="104"/>
      <c r="AZ752" s="104"/>
      <c r="BA752" s="104"/>
    </row>
    <row r="753" spans="21:53" x14ac:dyDescent="0.2">
      <c r="U753" s="12"/>
      <c r="V753" s="12"/>
      <c r="W753" s="12"/>
      <c r="X753" s="12"/>
      <c r="Y753" s="12"/>
      <c r="Z753" s="12"/>
      <c r="AA753" s="12"/>
      <c r="AB753" s="12"/>
      <c r="AC753" s="12"/>
      <c r="AD753" s="12"/>
      <c r="AE753" s="12"/>
      <c r="AF753" s="12"/>
      <c r="AG753" s="104"/>
      <c r="AH753" s="104"/>
      <c r="AI753" s="104"/>
      <c r="AJ753" s="104"/>
      <c r="AK753" s="104"/>
      <c r="AL753" s="104"/>
      <c r="AM753" s="104"/>
      <c r="AN753" s="104"/>
      <c r="AO753" s="104"/>
      <c r="AP753" s="104"/>
      <c r="AQ753" s="104"/>
      <c r="AR753" s="104"/>
      <c r="AS753" s="104"/>
      <c r="AT753" s="104"/>
      <c r="AU753" s="104"/>
      <c r="AV753" s="104"/>
      <c r="AW753" s="104"/>
      <c r="AX753" s="104"/>
      <c r="AY753" s="104"/>
      <c r="AZ753" s="104"/>
      <c r="BA753" s="104"/>
    </row>
    <row r="754" spans="21:53" x14ac:dyDescent="0.2">
      <c r="U754" s="12"/>
      <c r="V754" s="12"/>
      <c r="W754" s="12"/>
      <c r="X754" s="12"/>
      <c r="Y754" s="12"/>
      <c r="Z754" s="12"/>
      <c r="AA754" s="12"/>
      <c r="AB754" s="12"/>
      <c r="AC754" s="12"/>
      <c r="AD754" s="12"/>
      <c r="AE754" s="12"/>
      <c r="AF754" s="12"/>
      <c r="AG754" s="104"/>
      <c r="AH754" s="104"/>
      <c r="AI754" s="104"/>
      <c r="AJ754" s="104"/>
      <c r="AK754" s="104"/>
      <c r="AL754" s="104"/>
      <c r="AM754" s="104"/>
      <c r="AN754" s="104"/>
      <c r="AO754" s="104"/>
      <c r="AP754" s="104"/>
      <c r="AQ754" s="104"/>
      <c r="AR754" s="104"/>
      <c r="AS754" s="104"/>
      <c r="AT754" s="104"/>
      <c r="AU754" s="104"/>
      <c r="AV754" s="104"/>
      <c r="AW754" s="104"/>
      <c r="AX754" s="104"/>
      <c r="AY754" s="104"/>
      <c r="AZ754" s="104"/>
      <c r="BA754" s="104"/>
    </row>
    <row r="755" spans="21:53" x14ac:dyDescent="0.2">
      <c r="U755" s="12"/>
      <c r="V755" s="12"/>
      <c r="W755" s="12"/>
      <c r="X755" s="12"/>
      <c r="Y755" s="12"/>
      <c r="Z755" s="12"/>
      <c r="AA755" s="12"/>
      <c r="AB755" s="12"/>
      <c r="AC755" s="12"/>
      <c r="AD755" s="12"/>
      <c r="AE755" s="12"/>
      <c r="AF755" s="12"/>
      <c r="AG755" s="104"/>
      <c r="AH755" s="104"/>
      <c r="AI755" s="104"/>
      <c r="AJ755" s="104"/>
      <c r="AK755" s="104"/>
      <c r="AL755" s="104"/>
      <c r="AM755" s="104"/>
      <c r="AN755" s="104"/>
      <c r="AO755" s="104"/>
      <c r="AP755" s="104"/>
      <c r="AQ755" s="104"/>
      <c r="AR755" s="104"/>
      <c r="AS755" s="104"/>
      <c r="AT755" s="104"/>
      <c r="AU755" s="104"/>
      <c r="AV755" s="104"/>
      <c r="AW755" s="104"/>
      <c r="AX755" s="104"/>
      <c r="AY755" s="104"/>
      <c r="AZ755" s="104"/>
      <c r="BA755" s="104"/>
    </row>
    <row r="756" spans="21:53" x14ac:dyDescent="0.2">
      <c r="U756" s="12"/>
      <c r="V756" s="12"/>
      <c r="W756" s="12"/>
      <c r="X756" s="12"/>
      <c r="Y756" s="12"/>
      <c r="Z756" s="12"/>
      <c r="AA756" s="12"/>
      <c r="AB756" s="12"/>
      <c r="AC756" s="12"/>
      <c r="AD756" s="12"/>
      <c r="AE756" s="12"/>
      <c r="AF756" s="12"/>
      <c r="AG756" s="104"/>
      <c r="AH756" s="104"/>
      <c r="AI756" s="104"/>
      <c r="AJ756" s="104"/>
      <c r="AK756" s="104"/>
      <c r="AL756" s="104"/>
      <c r="AM756" s="104"/>
      <c r="AN756" s="104"/>
      <c r="AO756" s="104"/>
      <c r="AP756" s="104"/>
      <c r="AQ756" s="104"/>
      <c r="AR756" s="104"/>
      <c r="AS756" s="104"/>
      <c r="AT756" s="104"/>
      <c r="AU756" s="104"/>
      <c r="AV756" s="104"/>
      <c r="AW756" s="104"/>
      <c r="AX756" s="104"/>
      <c r="AY756" s="104"/>
      <c r="AZ756" s="104"/>
      <c r="BA756" s="104"/>
    </row>
    <row r="757" spans="21:53" x14ac:dyDescent="0.2">
      <c r="U757" s="12"/>
      <c r="V757" s="12"/>
      <c r="W757" s="12"/>
      <c r="X757" s="12"/>
      <c r="Y757" s="12"/>
      <c r="Z757" s="12"/>
      <c r="AA757" s="12"/>
      <c r="AB757" s="12"/>
      <c r="AC757" s="12"/>
      <c r="AD757" s="12"/>
      <c r="AE757" s="12"/>
      <c r="AF757" s="12"/>
      <c r="AG757" s="104"/>
      <c r="AH757" s="104"/>
      <c r="AI757" s="104"/>
      <c r="AJ757" s="104"/>
      <c r="AK757" s="104"/>
      <c r="AL757" s="104"/>
      <c r="AM757" s="104"/>
      <c r="AN757" s="104"/>
      <c r="AO757" s="104"/>
      <c r="AP757" s="104"/>
      <c r="AQ757" s="104"/>
      <c r="AR757" s="104"/>
      <c r="AS757" s="104"/>
      <c r="AT757" s="104"/>
      <c r="AU757" s="104"/>
      <c r="AV757" s="104"/>
      <c r="AW757" s="104"/>
      <c r="AX757" s="104"/>
      <c r="AY757" s="104"/>
      <c r="AZ757" s="104"/>
      <c r="BA757" s="104"/>
    </row>
    <row r="758" spans="21:53" x14ac:dyDescent="0.2">
      <c r="U758" s="12"/>
      <c r="V758" s="12"/>
      <c r="W758" s="12"/>
      <c r="X758" s="12"/>
      <c r="Y758" s="12"/>
      <c r="Z758" s="12"/>
      <c r="AA758" s="12"/>
      <c r="AB758" s="12"/>
      <c r="AC758" s="12"/>
      <c r="AD758" s="12"/>
      <c r="AE758" s="12"/>
      <c r="AF758" s="12"/>
      <c r="AG758" s="104"/>
      <c r="AH758" s="104"/>
      <c r="AI758" s="104"/>
      <c r="AJ758" s="104"/>
      <c r="AK758" s="104"/>
      <c r="AL758" s="104"/>
      <c r="AM758" s="104"/>
      <c r="AN758" s="104"/>
      <c r="AO758" s="104"/>
      <c r="AP758" s="104"/>
      <c r="AQ758" s="104"/>
      <c r="AR758" s="104"/>
      <c r="AS758" s="104"/>
      <c r="AT758" s="104"/>
      <c r="AU758" s="104"/>
      <c r="AV758" s="104"/>
      <c r="AW758" s="104"/>
      <c r="AX758" s="104"/>
      <c r="AY758" s="104"/>
      <c r="AZ758" s="104"/>
      <c r="BA758" s="104"/>
    </row>
    <row r="759" spans="21:53" x14ac:dyDescent="0.2">
      <c r="U759" s="12"/>
      <c r="V759" s="12"/>
      <c r="W759" s="12"/>
      <c r="X759" s="12"/>
      <c r="Y759" s="12"/>
      <c r="Z759" s="12"/>
      <c r="AA759" s="12"/>
      <c r="AB759" s="12"/>
      <c r="AC759" s="12"/>
      <c r="AD759" s="12"/>
      <c r="AE759" s="12"/>
      <c r="AF759" s="12"/>
      <c r="AG759" s="104"/>
      <c r="AH759" s="104"/>
      <c r="AI759" s="104"/>
      <c r="AJ759" s="104"/>
      <c r="AK759" s="104"/>
      <c r="AL759" s="104"/>
      <c r="AM759" s="104"/>
      <c r="AN759" s="104"/>
      <c r="AO759" s="104"/>
      <c r="AP759" s="104"/>
      <c r="AQ759" s="104"/>
      <c r="AR759" s="104"/>
      <c r="AS759" s="104"/>
      <c r="AT759" s="104"/>
      <c r="AU759" s="104"/>
      <c r="AV759" s="104"/>
      <c r="AW759" s="104"/>
      <c r="AX759" s="104"/>
      <c r="AY759" s="104"/>
      <c r="AZ759" s="104"/>
      <c r="BA759" s="104"/>
    </row>
    <row r="760" spans="21:53" x14ac:dyDescent="0.2">
      <c r="U760" s="12"/>
      <c r="V760" s="12"/>
      <c r="W760" s="12"/>
      <c r="X760" s="12"/>
      <c r="Y760" s="12"/>
      <c r="Z760" s="12"/>
      <c r="AA760" s="12"/>
      <c r="AB760" s="12"/>
      <c r="AC760" s="12"/>
      <c r="AD760" s="12"/>
      <c r="AE760" s="12"/>
      <c r="AF760" s="12"/>
      <c r="AG760" s="104"/>
      <c r="AH760" s="104"/>
      <c r="AI760" s="104"/>
      <c r="AJ760" s="104"/>
      <c r="AK760" s="104"/>
      <c r="AL760" s="104"/>
      <c r="AM760" s="104"/>
      <c r="AN760" s="104"/>
      <c r="AO760" s="104"/>
      <c r="AP760" s="104"/>
      <c r="AQ760" s="104"/>
      <c r="AR760" s="104"/>
      <c r="AS760" s="104"/>
      <c r="AT760" s="104"/>
      <c r="AU760" s="104"/>
      <c r="AV760" s="104"/>
      <c r="AW760" s="104"/>
      <c r="AX760" s="104"/>
      <c r="AY760" s="104"/>
      <c r="AZ760" s="104"/>
      <c r="BA760" s="104"/>
    </row>
    <row r="761" spans="21:53" x14ac:dyDescent="0.2">
      <c r="U761" s="12"/>
      <c r="V761" s="12"/>
      <c r="W761" s="12"/>
      <c r="X761" s="12"/>
      <c r="Y761" s="12"/>
      <c r="Z761" s="12"/>
      <c r="AA761" s="12"/>
      <c r="AB761" s="12"/>
      <c r="AC761" s="12"/>
      <c r="AD761" s="12"/>
      <c r="AE761" s="12"/>
      <c r="AF761" s="12"/>
      <c r="AG761" s="104"/>
      <c r="AH761" s="104"/>
      <c r="AI761" s="104"/>
      <c r="AJ761" s="104"/>
      <c r="AK761" s="104"/>
      <c r="AL761" s="104"/>
      <c r="AM761" s="104"/>
      <c r="AN761" s="104"/>
      <c r="AO761" s="104"/>
      <c r="AP761" s="104"/>
      <c r="AQ761" s="104"/>
      <c r="AR761" s="104"/>
      <c r="AS761" s="104"/>
      <c r="AT761" s="104"/>
      <c r="AU761" s="104"/>
      <c r="AV761" s="104"/>
      <c r="AW761" s="104"/>
      <c r="AX761" s="104"/>
      <c r="AY761" s="104"/>
      <c r="AZ761" s="104"/>
      <c r="BA761" s="104"/>
    </row>
    <row r="762" spans="21:53" x14ac:dyDescent="0.2">
      <c r="U762" s="12"/>
      <c r="V762" s="12"/>
      <c r="W762" s="12"/>
      <c r="X762" s="12"/>
      <c r="Y762" s="12"/>
      <c r="Z762" s="12"/>
      <c r="AA762" s="12"/>
      <c r="AB762" s="12"/>
      <c r="AC762" s="12"/>
      <c r="AD762" s="12"/>
      <c r="AE762" s="12"/>
      <c r="AF762" s="12"/>
      <c r="AG762" s="104"/>
      <c r="AH762" s="104"/>
      <c r="AI762" s="104"/>
      <c r="AJ762" s="104"/>
      <c r="AK762" s="104"/>
      <c r="AL762" s="104"/>
      <c r="AM762" s="104"/>
      <c r="AN762" s="104"/>
      <c r="AO762" s="104"/>
      <c r="AP762" s="104"/>
      <c r="AQ762" s="104"/>
      <c r="AR762" s="104"/>
      <c r="AS762" s="104"/>
      <c r="AT762" s="104"/>
      <c r="AU762" s="104"/>
      <c r="AV762" s="104"/>
      <c r="AW762" s="104"/>
      <c r="AX762" s="104"/>
      <c r="AY762" s="104"/>
      <c r="AZ762" s="104"/>
      <c r="BA762" s="104"/>
    </row>
    <row r="763" spans="21:53" x14ac:dyDescent="0.2">
      <c r="U763" s="12"/>
      <c r="V763" s="12"/>
      <c r="W763" s="12"/>
      <c r="X763" s="12"/>
      <c r="Y763" s="12"/>
      <c r="Z763" s="12"/>
      <c r="AA763" s="12"/>
      <c r="AB763" s="12"/>
      <c r="AC763" s="12"/>
      <c r="AD763" s="12"/>
      <c r="AE763" s="12"/>
      <c r="AF763" s="12"/>
      <c r="AG763" s="104"/>
      <c r="AH763" s="104"/>
      <c r="AI763" s="104"/>
      <c r="AJ763" s="104"/>
      <c r="AK763" s="104"/>
      <c r="AL763" s="104"/>
      <c r="AM763" s="104"/>
      <c r="AN763" s="104"/>
      <c r="AO763" s="104"/>
      <c r="AP763" s="104"/>
      <c r="AQ763" s="104"/>
      <c r="AR763" s="104"/>
      <c r="AS763" s="104"/>
      <c r="AT763" s="104"/>
      <c r="AU763" s="104"/>
      <c r="AV763" s="104"/>
      <c r="AW763" s="104"/>
      <c r="AX763" s="104"/>
      <c r="AY763" s="104"/>
      <c r="AZ763" s="104"/>
      <c r="BA763" s="104"/>
    </row>
    <row r="764" spans="21:53" x14ac:dyDescent="0.2">
      <c r="U764" s="12"/>
      <c r="V764" s="12"/>
      <c r="W764" s="12"/>
      <c r="X764" s="12"/>
      <c r="Y764" s="12"/>
      <c r="Z764" s="12"/>
      <c r="AA764" s="12"/>
      <c r="AB764" s="12"/>
      <c r="AC764" s="12"/>
      <c r="AD764" s="12"/>
      <c r="AE764" s="12"/>
      <c r="AF764" s="12"/>
      <c r="AG764" s="104"/>
      <c r="AH764" s="104"/>
      <c r="AI764" s="104"/>
      <c r="AJ764" s="104"/>
      <c r="AK764" s="104"/>
      <c r="AL764" s="104"/>
      <c r="AM764" s="104"/>
      <c r="AN764" s="104"/>
      <c r="AO764" s="104"/>
      <c r="AP764" s="104"/>
      <c r="AQ764" s="104"/>
      <c r="AR764" s="104"/>
      <c r="AS764" s="104"/>
      <c r="AT764" s="104"/>
      <c r="AU764" s="104"/>
      <c r="AV764" s="104"/>
      <c r="AW764" s="104"/>
      <c r="AX764" s="104"/>
      <c r="AY764" s="104"/>
      <c r="AZ764" s="104"/>
      <c r="BA764" s="104"/>
    </row>
    <row r="765" spans="21:53" x14ac:dyDescent="0.2">
      <c r="U765" s="12"/>
      <c r="V765" s="12"/>
      <c r="W765" s="12"/>
      <c r="X765" s="12"/>
      <c r="Y765" s="12"/>
      <c r="Z765" s="12"/>
      <c r="AA765" s="12"/>
      <c r="AB765" s="12"/>
      <c r="AC765" s="12"/>
      <c r="AD765" s="12"/>
      <c r="AE765" s="12"/>
      <c r="AF765" s="12"/>
      <c r="AG765" s="104"/>
      <c r="AH765" s="104"/>
      <c r="AI765" s="104"/>
      <c r="AJ765" s="104"/>
      <c r="AK765" s="104"/>
      <c r="AL765" s="104"/>
      <c r="AM765" s="104"/>
      <c r="AN765" s="104"/>
      <c r="AO765" s="104"/>
      <c r="AP765" s="104"/>
      <c r="AQ765" s="104"/>
      <c r="AR765" s="104"/>
      <c r="AS765" s="104"/>
      <c r="AT765" s="104"/>
      <c r="AU765" s="104"/>
      <c r="AV765" s="104"/>
      <c r="AW765" s="104"/>
      <c r="AX765" s="104"/>
      <c r="AY765" s="104"/>
      <c r="AZ765" s="104"/>
      <c r="BA765" s="104"/>
    </row>
    <row r="766" spans="21:53" x14ac:dyDescent="0.2">
      <c r="U766" s="12"/>
      <c r="V766" s="12"/>
      <c r="W766" s="12"/>
      <c r="X766" s="12"/>
      <c r="Y766" s="12"/>
      <c r="Z766" s="12"/>
      <c r="AA766" s="12"/>
      <c r="AB766" s="12"/>
      <c r="AC766" s="12"/>
      <c r="AD766" s="12"/>
      <c r="AE766" s="12"/>
      <c r="AF766" s="12"/>
      <c r="AG766" s="104"/>
      <c r="AH766" s="104"/>
      <c r="AI766" s="104"/>
      <c r="AJ766" s="104"/>
      <c r="AK766" s="104"/>
      <c r="AL766" s="104"/>
      <c r="AM766" s="104"/>
      <c r="AN766" s="104"/>
      <c r="AO766" s="104"/>
      <c r="AP766" s="104"/>
      <c r="AQ766" s="104"/>
      <c r="AR766" s="104"/>
      <c r="AS766" s="104"/>
      <c r="AT766" s="104"/>
      <c r="AU766" s="104"/>
      <c r="AV766" s="104"/>
      <c r="AW766" s="104"/>
      <c r="AX766" s="104"/>
      <c r="AY766" s="104"/>
      <c r="AZ766" s="104"/>
      <c r="BA766" s="104"/>
    </row>
    <row r="767" spans="21:53" x14ac:dyDescent="0.2">
      <c r="U767" s="12"/>
      <c r="V767" s="12"/>
      <c r="W767" s="12"/>
      <c r="X767" s="12"/>
      <c r="Y767" s="12"/>
      <c r="Z767" s="12"/>
      <c r="AA767" s="12"/>
      <c r="AB767" s="12"/>
      <c r="AC767" s="12"/>
      <c r="AD767" s="12"/>
      <c r="AE767" s="12"/>
      <c r="AF767" s="12"/>
      <c r="AG767" s="104"/>
      <c r="AH767" s="104"/>
      <c r="AI767" s="104"/>
      <c r="AJ767" s="104"/>
      <c r="AK767" s="104"/>
      <c r="AL767" s="104"/>
      <c r="AM767" s="104"/>
      <c r="AN767" s="104"/>
      <c r="AO767" s="104"/>
      <c r="AP767" s="104"/>
      <c r="AQ767" s="104"/>
      <c r="AR767" s="104"/>
      <c r="AS767" s="104"/>
      <c r="AT767" s="104"/>
      <c r="AU767" s="104"/>
      <c r="AV767" s="104"/>
      <c r="AW767" s="104"/>
      <c r="AX767" s="104"/>
      <c r="AY767" s="104"/>
      <c r="AZ767" s="104"/>
      <c r="BA767" s="104"/>
    </row>
    <row r="768" spans="21:53" x14ac:dyDescent="0.2">
      <c r="U768" s="12"/>
      <c r="V768" s="12"/>
      <c r="W768" s="12"/>
      <c r="X768" s="12"/>
      <c r="Y768" s="12"/>
      <c r="Z768" s="12"/>
      <c r="AA768" s="12"/>
      <c r="AB768" s="12"/>
      <c r="AC768" s="12"/>
      <c r="AD768" s="12"/>
      <c r="AE768" s="12"/>
      <c r="AF768" s="12"/>
      <c r="AG768" s="104"/>
      <c r="AH768" s="104"/>
      <c r="AI768" s="104"/>
      <c r="AJ768" s="104"/>
      <c r="AK768" s="104"/>
      <c r="AL768" s="104"/>
      <c r="AM768" s="104"/>
      <c r="AN768" s="104"/>
      <c r="AO768" s="104"/>
      <c r="AP768" s="104"/>
      <c r="AQ768" s="104"/>
      <c r="AR768" s="104"/>
      <c r="AS768" s="104"/>
      <c r="AT768" s="104"/>
      <c r="AU768" s="104"/>
      <c r="AV768" s="104"/>
      <c r="AW768" s="104"/>
      <c r="AX768" s="104"/>
      <c r="AY768" s="104"/>
      <c r="AZ768" s="104"/>
      <c r="BA768" s="104"/>
    </row>
    <row r="769" spans="21:53" x14ac:dyDescent="0.2">
      <c r="U769" s="12"/>
      <c r="V769" s="12"/>
      <c r="W769" s="12"/>
      <c r="X769" s="12"/>
      <c r="Y769" s="12"/>
      <c r="Z769" s="12"/>
      <c r="AA769" s="12"/>
      <c r="AB769" s="12"/>
      <c r="AC769" s="12"/>
      <c r="AD769" s="12"/>
      <c r="AE769" s="12"/>
      <c r="AF769" s="12"/>
      <c r="AG769" s="104"/>
      <c r="AH769" s="104"/>
      <c r="AI769" s="104"/>
      <c r="AJ769" s="104"/>
      <c r="AK769" s="104"/>
      <c r="AL769" s="104"/>
      <c r="AM769" s="104"/>
      <c r="AN769" s="104"/>
      <c r="AO769" s="104"/>
      <c r="AP769" s="104"/>
      <c r="AQ769" s="104"/>
      <c r="AR769" s="104"/>
      <c r="AS769" s="104"/>
      <c r="AT769" s="104"/>
      <c r="AU769" s="104"/>
      <c r="AV769" s="104"/>
      <c r="AW769" s="104"/>
      <c r="AX769" s="104"/>
      <c r="AY769" s="104"/>
      <c r="AZ769" s="104"/>
      <c r="BA769" s="104"/>
    </row>
    <row r="770" spans="21:53" x14ac:dyDescent="0.2">
      <c r="U770" s="12"/>
      <c r="V770" s="12"/>
      <c r="W770" s="12"/>
      <c r="X770" s="12"/>
      <c r="Y770" s="12"/>
      <c r="Z770" s="12"/>
      <c r="AA770" s="12"/>
      <c r="AB770" s="12"/>
      <c r="AC770" s="12"/>
      <c r="AD770" s="12"/>
      <c r="AE770" s="12"/>
      <c r="AF770" s="12"/>
      <c r="AG770" s="104"/>
      <c r="AH770" s="104"/>
      <c r="AI770" s="104"/>
      <c r="AJ770" s="104"/>
      <c r="AK770" s="104"/>
      <c r="AL770" s="104"/>
      <c r="AM770" s="104"/>
      <c r="AN770" s="104"/>
      <c r="AO770" s="104"/>
      <c r="AP770" s="104"/>
      <c r="AQ770" s="104"/>
      <c r="AR770" s="104"/>
      <c r="AS770" s="104"/>
      <c r="AT770" s="104"/>
      <c r="AU770" s="104"/>
      <c r="AV770" s="104"/>
      <c r="AW770" s="104"/>
      <c r="AX770" s="104"/>
      <c r="AY770" s="104"/>
      <c r="AZ770" s="104"/>
      <c r="BA770" s="104"/>
    </row>
  </sheetData>
  <sheetProtection algorithmName="SHA-512" hashValue="+0d+JzloA0zrlJ9oOxnp6M8xbSDku1y6KOvvwe41HclZ58s6PHyndaB/j7B1vV20MbCvzIb+kj5PhVV8EuN/RQ==" saltValue="0RKwWYPIY0wkvUoX/1LFIQ==" spinCount="100000" sheet="1" objects="1" scenarios="1" selectLockedCells="1"/>
  <dataConsolidate/>
  <mergeCells count="115">
    <mergeCell ref="A62:S63"/>
    <mergeCell ref="A65:S65"/>
    <mergeCell ref="A461:T463"/>
    <mergeCell ref="A457:T457"/>
    <mergeCell ref="O336:S336"/>
    <mergeCell ref="O337:S337"/>
    <mergeCell ref="A440:T441"/>
    <mergeCell ref="A100:T101"/>
    <mergeCell ref="O67:T68"/>
    <mergeCell ref="A291:T292"/>
    <mergeCell ref="G304:G305"/>
    <mergeCell ref="P289:Q289"/>
    <mergeCell ref="R289:S289"/>
    <mergeCell ref="H304:I305"/>
    <mergeCell ref="J304:K305"/>
    <mergeCell ref="L304:N305"/>
    <mergeCell ref="A289:C289"/>
    <mergeCell ref="D289:E289"/>
    <mergeCell ref="F289:G289"/>
    <mergeCell ref="H289:I289"/>
    <mergeCell ref="K289:M289"/>
    <mergeCell ref="N289:O289"/>
    <mergeCell ref="A307:T308"/>
    <mergeCell ref="A67:N68"/>
    <mergeCell ref="A288:C288"/>
    <mergeCell ref="D288:E288"/>
    <mergeCell ref="F288:G288"/>
    <mergeCell ref="H288:I288"/>
    <mergeCell ref="K288:M288"/>
    <mergeCell ref="N288:O288"/>
    <mergeCell ref="P288:Q288"/>
    <mergeCell ref="R288:S288"/>
    <mergeCell ref="A287:C287"/>
    <mergeCell ref="D287:E287"/>
    <mergeCell ref="F287:G287"/>
    <mergeCell ref="H287:I287"/>
    <mergeCell ref="K287:M287"/>
    <mergeCell ref="N287:O287"/>
    <mergeCell ref="A286:C286"/>
    <mergeCell ref="D286:E286"/>
    <mergeCell ref="F286:G286"/>
    <mergeCell ref="H286:I286"/>
    <mergeCell ref="K286:M286"/>
    <mergeCell ref="N286:O286"/>
    <mergeCell ref="P286:Q286"/>
    <mergeCell ref="R286:S286"/>
    <mergeCell ref="P287:Q287"/>
    <mergeCell ref="R287:S287"/>
    <mergeCell ref="P284:Q284"/>
    <mergeCell ref="R284:S284"/>
    <mergeCell ref="A285:C285"/>
    <mergeCell ref="D285:E285"/>
    <mergeCell ref="F285:G285"/>
    <mergeCell ref="H285:I285"/>
    <mergeCell ref="K285:M285"/>
    <mergeCell ref="N285:O285"/>
    <mergeCell ref="P285:Q285"/>
    <mergeCell ref="R285:S285"/>
    <mergeCell ref="D283:E283"/>
    <mergeCell ref="F283:G283"/>
    <mergeCell ref="H283:I283"/>
    <mergeCell ref="A284:C284"/>
    <mergeCell ref="D284:E284"/>
    <mergeCell ref="F284:G284"/>
    <mergeCell ref="H284:I284"/>
    <mergeCell ref="K284:M284"/>
    <mergeCell ref="N284:O284"/>
    <mergeCell ref="H352:N352"/>
    <mergeCell ref="B352:F352"/>
    <mergeCell ref="A54:T58"/>
    <mergeCell ref="A104:T105"/>
    <mergeCell ref="D127:G128"/>
    <mergeCell ref="H127:H128"/>
    <mergeCell ref="I127:J128"/>
    <mergeCell ref="E28:H28"/>
    <mergeCell ref="L28:N29"/>
    <mergeCell ref="E29:H29"/>
    <mergeCell ref="E30:H30"/>
    <mergeCell ref="A36:S46"/>
    <mergeCell ref="O28:Q29"/>
    <mergeCell ref="G268:I269"/>
    <mergeCell ref="J268:K269"/>
    <mergeCell ref="L268:M269"/>
    <mergeCell ref="N268:P269"/>
    <mergeCell ref="P270:Q270"/>
    <mergeCell ref="A272:T273"/>
    <mergeCell ref="F130:K130"/>
    <mergeCell ref="A133:T134"/>
    <mergeCell ref="A190:T191"/>
    <mergeCell ref="H228:I228"/>
    <mergeCell ref="A250:T251"/>
    <mergeCell ref="O340:R340"/>
    <mergeCell ref="E25:H25"/>
    <mergeCell ref="E26:H26"/>
    <mergeCell ref="L26:N27"/>
    <mergeCell ref="O26:P26"/>
    <mergeCell ref="E27:H27"/>
    <mergeCell ref="O27:P27"/>
    <mergeCell ref="A33:S34"/>
    <mergeCell ref="A48:S52"/>
    <mergeCell ref="K205:L205"/>
    <mergeCell ref="K221:L221"/>
    <mergeCell ref="F221:G221"/>
    <mergeCell ref="K277:S279"/>
    <mergeCell ref="A278:I280"/>
    <mergeCell ref="K280:M283"/>
    <mergeCell ref="N280:O283"/>
    <mergeCell ref="P280:S281"/>
    <mergeCell ref="A281:C282"/>
    <mergeCell ref="D281:E282"/>
    <mergeCell ref="F281:G282"/>
    <mergeCell ref="H281:I282"/>
    <mergeCell ref="P282:Q283"/>
    <mergeCell ref="R282:S283"/>
    <mergeCell ref="A283:C283"/>
  </mergeCells>
  <conditionalFormatting sqref="G198:H209 H221">
    <cfRule type="expression" dxfId="8" priority="3">
      <formula>D198="Chasse d'eau"</formula>
    </cfRule>
  </conditionalFormatting>
  <conditionalFormatting sqref="Z218:Z229">
    <cfRule type="expression" dxfId="7" priority="2">
      <formula>D198="Chasse d'eau"</formula>
    </cfRule>
  </conditionalFormatting>
  <conditionalFormatting sqref="F221">
    <cfRule type="expression" dxfId="6" priority="8">
      <formula>D221="Chasse d'eau"</formula>
    </cfRule>
  </conditionalFormatting>
  <hyperlinks>
    <hyperlink ref="A446" r:id="rId1"/>
    <hyperlink ref="A447" r:id="rId2"/>
    <hyperlink ref="A449" r:id="rId3"/>
    <hyperlink ref="A451" r:id="rId4"/>
    <hyperlink ref="A444" r:id="rId5"/>
    <hyperlink ref="A453" r:id="rId6"/>
  </hyperlinks>
  <printOptions horizontalCentered="1"/>
  <pageMargins left="0.23622047244094491" right="0.23622047244094491" top="0.74803149606299213" bottom="0.74803149606299213" header="0.31496062992125984" footer="0.31496062992125984"/>
  <pageSetup paperSize="9" orientation="landscape" r:id="rId7"/>
  <ignoredErrors>
    <ignoredError sqref="O337" evalError="1"/>
  </ignoredErrors>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751"/>
  <sheetViews>
    <sheetView showGridLines="0" zoomScaleNormal="100" zoomScaleSheetLayoutView="100" zoomScalePageLayoutView="90" workbookViewId="0">
      <selection activeCell="A426" sqref="A426"/>
    </sheetView>
  </sheetViews>
  <sheetFormatPr baseColWidth="10" defaultColWidth="11.375" defaultRowHeight="12.75" x14ac:dyDescent="0.2"/>
  <cols>
    <col min="1" max="1" width="5.75" style="14" customWidth="1"/>
    <col min="2" max="2" width="5.125" style="14" customWidth="1"/>
    <col min="3" max="4" width="7" style="14" customWidth="1"/>
    <col min="5" max="5" width="8.875" style="14" customWidth="1"/>
    <col min="6" max="6" width="7" style="14" customWidth="1"/>
    <col min="7" max="7" width="7.875" style="14" bestFit="1" customWidth="1"/>
    <col min="8" max="8" width="7.75" style="14" customWidth="1"/>
    <col min="9" max="9" width="9.75" style="14" customWidth="1"/>
    <col min="10" max="10" width="7.75" style="14" customWidth="1"/>
    <col min="11" max="12" width="3.75" style="14" customWidth="1"/>
    <col min="13" max="13" width="9.375" style="14" customWidth="1"/>
    <col min="14" max="14" width="11.375" style="14"/>
    <col min="15" max="15" width="10.75" style="14" customWidth="1"/>
    <col min="16" max="19" width="7.75" style="14" customWidth="1"/>
    <col min="20" max="20" width="3.25" style="13" customWidth="1"/>
    <col min="21" max="27" width="11.375" style="13" customWidth="1"/>
    <col min="28" max="28" width="6.625" style="13" customWidth="1"/>
    <col min="29" max="31" width="11.375" style="13" customWidth="1"/>
    <col min="32" max="32" width="11.375" style="13"/>
    <col min="33" max="16384" width="11.375" style="14"/>
  </cols>
  <sheetData>
    <row r="1" spans="1:112" x14ac:dyDescent="0.2">
      <c r="A1" s="10"/>
      <c r="B1" s="10"/>
      <c r="C1" s="10"/>
      <c r="D1" s="10"/>
      <c r="E1" s="10"/>
      <c r="F1" s="10"/>
      <c r="G1" s="10"/>
      <c r="H1" s="10"/>
      <c r="I1" s="10"/>
      <c r="J1" s="10"/>
      <c r="K1" s="10"/>
      <c r="L1" s="10"/>
      <c r="M1" s="10"/>
      <c r="N1" s="10"/>
      <c r="O1" s="10"/>
      <c r="P1" s="10"/>
      <c r="Q1" s="10"/>
      <c r="R1" s="10"/>
      <c r="S1" s="10"/>
      <c r="U1" s="15"/>
      <c r="V1" s="15"/>
      <c r="W1" s="15"/>
      <c r="X1" s="15"/>
      <c r="Y1" s="15"/>
      <c r="Z1" s="15"/>
      <c r="AA1" s="15"/>
      <c r="AB1" s="15"/>
      <c r="AC1" s="15"/>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112" x14ac:dyDescent="0.2">
      <c r="A2" s="10"/>
      <c r="B2" s="10"/>
      <c r="C2" s="10"/>
      <c r="D2" s="10"/>
      <c r="E2" s="10"/>
      <c r="F2" s="10"/>
      <c r="G2" s="10"/>
      <c r="H2" s="10"/>
      <c r="I2" s="10"/>
      <c r="J2" s="10"/>
      <c r="K2" s="10"/>
      <c r="L2" s="10"/>
      <c r="M2" s="10"/>
      <c r="N2" s="10"/>
      <c r="O2" s="10"/>
      <c r="P2" s="10"/>
      <c r="Q2" s="10"/>
      <c r="R2" s="10"/>
      <c r="S2" s="10"/>
      <c r="U2" s="15"/>
      <c r="V2" s="15"/>
      <c r="W2" s="15"/>
      <c r="X2" s="15"/>
      <c r="Y2" s="15"/>
      <c r="Z2" s="15"/>
      <c r="AA2" s="15"/>
      <c r="AB2" s="15"/>
      <c r="AC2" s="15"/>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row>
    <row r="3" spans="1:112" x14ac:dyDescent="0.2">
      <c r="A3" s="10"/>
      <c r="B3" s="10"/>
      <c r="C3" s="10"/>
      <c r="D3" s="10"/>
      <c r="E3" s="10"/>
      <c r="F3" s="10"/>
      <c r="G3" s="10"/>
      <c r="H3" s="10"/>
      <c r="I3" s="10"/>
      <c r="J3" s="10"/>
      <c r="K3" s="10"/>
      <c r="L3" s="10"/>
      <c r="M3" s="10"/>
      <c r="N3" s="10"/>
      <c r="O3" s="10"/>
      <c r="P3" s="10"/>
      <c r="Q3" s="10"/>
      <c r="R3" s="10"/>
      <c r="S3" s="10"/>
      <c r="U3" s="15"/>
      <c r="V3" s="15"/>
      <c r="W3" s="15"/>
      <c r="X3" s="15"/>
      <c r="Y3" s="15"/>
      <c r="Z3" s="15"/>
      <c r="AA3" s="15"/>
      <c r="AB3" s="15"/>
      <c r="AC3" s="15"/>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row>
    <row r="4" spans="1:112" x14ac:dyDescent="0.2">
      <c r="A4" s="10"/>
      <c r="B4" s="10"/>
      <c r="C4" s="10"/>
      <c r="D4" s="10"/>
      <c r="E4" s="10"/>
      <c r="F4" s="10"/>
      <c r="G4" s="10"/>
      <c r="H4" s="10"/>
      <c r="I4" s="10"/>
      <c r="J4" s="10"/>
      <c r="K4" s="10"/>
      <c r="L4" s="10"/>
      <c r="M4" s="10"/>
      <c r="N4" s="10"/>
      <c r="O4" s="10"/>
      <c r="P4" s="10"/>
      <c r="Q4" s="10"/>
      <c r="R4" s="10"/>
      <c r="S4" s="10"/>
      <c r="U4" s="15"/>
      <c r="V4" s="15"/>
      <c r="W4" s="15"/>
      <c r="X4" s="15"/>
      <c r="Y4" s="15"/>
      <c r="Z4" s="15"/>
      <c r="AA4" s="15"/>
      <c r="AB4" s="15"/>
      <c r="AC4" s="15"/>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row>
    <row r="5" spans="1:112" x14ac:dyDescent="0.2">
      <c r="A5" s="10"/>
      <c r="B5" s="10"/>
      <c r="C5" s="10"/>
      <c r="D5" s="10"/>
      <c r="E5" s="10"/>
      <c r="F5" s="10"/>
      <c r="G5" s="10"/>
      <c r="H5" s="10"/>
      <c r="I5" s="10"/>
      <c r="J5" s="10"/>
      <c r="K5" s="10"/>
      <c r="L5" s="10"/>
      <c r="M5" s="10"/>
      <c r="N5" s="10"/>
      <c r="O5" s="10"/>
      <c r="P5" s="10"/>
      <c r="Q5" s="10"/>
      <c r="R5" s="10"/>
      <c r="S5" s="10"/>
      <c r="U5" s="15"/>
      <c r="V5" s="15"/>
      <c r="W5" s="15"/>
      <c r="X5" s="15"/>
      <c r="Y5" s="15"/>
      <c r="Z5" s="15"/>
      <c r="AA5" s="15"/>
      <c r="AB5" s="15"/>
      <c r="AC5" s="15"/>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row>
    <row r="6" spans="1:112" x14ac:dyDescent="0.2">
      <c r="A6" s="10"/>
      <c r="B6" s="10"/>
      <c r="C6" s="10"/>
      <c r="D6" s="10"/>
      <c r="E6" s="10"/>
      <c r="F6" s="10"/>
      <c r="G6" s="10"/>
      <c r="H6" s="10"/>
      <c r="I6" s="10"/>
      <c r="J6" s="10"/>
      <c r="K6" s="10"/>
      <c r="L6" s="10"/>
      <c r="M6" s="10"/>
      <c r="N6" s="10"/>
      <c r="O6" s="10"/>
      <c r="P6" s="10"/>
      <c r="Q6" s="10"/>
      <c r="R6" s="10"/>
      <c r="S6" s="10"/>
      <c r="U6" s="15"/>
      <c r="V6" s="15"/>
      <c r="W6" s="15"/>
      <c r="X6" s="15"/>
      <c r="Y6" s="15"/>
      <c r="Z6" s="15"/>
      <c r="AA6" s="15"/>
      <c r="AB6" s="15"/>
      <c r="AC6" s="15"/>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row>
    <row r="7" spans="1:112" x14ac:dyDescent="0.2">
      <c r="A7" s="10"/>
      <c r="B7" s="10"/>
      <c r="C7" s="10"/>
      <c r="D7" s="10"/>
      <c r="E7" s="10"/>
      <c r="F7" s="10"/>
      <c r="G7" s="10"/>
      <c r="H7" s="10"/>
      <c r="I7" s="10"/>
      <c r="J7" s="10"/>
      <c r="K7" s="10"/>
      <c r="L7" s="10"/>
      <c r="M7" s="10"/>
      <c r="N7" s="10"/>
      <c r="O7" s="10"/>
      <c r="P7" s="10"/>
      <c r="Q7" s="10"/>
      <c r="R7" s="10"/>
      <c r="S7" s="10"/>
      <c r="U7" s="15"/>
      <c r="V7" s="15"/>
      <c r="W7" s="15"/>
      <c r="X7" s="15"/>
      <c r="Y7" s="15"/>
      <c r="Z7" s="15"/>
      <c r="AA7" s="15"/>
      <c r="AB7" s="15"/>
      <c r="AC7" s="15"/>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row>
    <row r="8" spans="1:112" x14ac:dyDescent="0.2">
      <c r="A8" s="10"/>
      <c r="B8" s="10"/>
      <c r="C8" s="10"/>
      <c r="D8" s="10"/>
      <c r="E8" s="10"/>
      <c r="F8" s="10"/>
      <c r="G8" s="10"/>
      <c r="H8" s="10"/>
      <c r="I8" s="10"/>
      <c r="J8" s="10"/>
      <c r="K8" s="10"/>
      <c r="L8" s="10"/>
      <c r="M8" s="10"/>
      <c r="N8" s="10"/>
      <c r="O8" s="10"/>
      <c r="P8" s="10"/>
      <c r="Q8" s="10"/>
      <c r="R8" s="10"/>
      <c r="S8" s="10"/>
      <c r="U8" s="15"/>
      <c r="V8" s="15"/>
      <c r="W8" s="15"/>
      <c r="X8" s="15"/>
      <c r="Y8" s="15"/>
      <c r="Z8" s="15"/>
      <c r="AA8" s="15"/>
      <c r="AB8" s="15"/>
      <c r="AC8" s="15"/>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112" x14ac:dyDescent="0.2">
      <c r="A9" s="10"/>
      <c r="B9" s="10"/>
      <c r="C9" s="10"/>
      <c r="D9" s="10"/>
      <c r="E9" s="10"/>
      <c r="F9" s="10"/>
      <c r="G9" s="10"/>
      <c r="H9" s="10"/>
      <c r="I9" s="10"/>
      <c r="J9" s="10"/>
      <c r="K9" s="10"/>
      <c r="L9" s="10"/>
      <c r="M9" s="10"/>
      <c r="N9" s="10"/>
      <c r="O9" s="10"/>
      <c r="P9" s="10"/>
      <c r="Q9" s="10"/>
      <c r="R9" s="10"/>
      <c r="S9" s="10"/>
      <c r="U9" s="15"/>
      <c r="V9" s="15"/>
      <c r="W9" s="15"/>
      <c r="X9" s="15"/>
      <c r="Y9" s="15"/>
      <c r="Z9" s="15"/>
      <c r="AA9" s="15"/>
      <c r="AB9" s="15"/>
      <c r="AC9" s="15"/>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row>
    <row r="10" spans="1:112" x14ac:dyDescent="0.2">
      <c r="A10" s="10"/>
      <c r="B10" s="10"/>
      <c r="C10" s="10"/>
      <c r="D10" s="10"/>
      <c r="E10" s="10"/>
      <c r="F10" s="10"/>
      <c r="G10" s="10"/>
      <c r="H10" s="10"/>
      <c r="I10" s="10"/>
      <c r="J10" s="10"/>
      <c r="K10" s="10"/>
      <c r="L10" s="10"/>
      <c r="M10" s="10"/>
      <c r="N10" s="10"/>
      <c r="O10" s="10"/>
      <c r="P10" s="10"/>
      <c r="Q10" s="10"/>
      <c r="R10" s="10"/>
      <c r="S10" s="10"/>
      <c r="U10" s="15"/>
      <c r="V10" s="15"/>
      <c r="W10" s="15"/>
      <c r="X10" s="15"/>
      <c r="Y10" s="15"/>
      <c r="Z10" s="15"/>
      <c r="AA10" s="15"/>
      <c r="AB10" s="15"/>
      <c r="AC10" s="15"/>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row>
    <row r="11" spans="1:112" x14ac:dyDescent="0.2">
      <c r="A11" s="10"/>
      <c r="B11" s="10"/>
      <c r="C11" s="10"/>
      <c r="D11" s="10"/>
      <c r="E11" s="10"/>
      <c r="F11" s="10"/>
      <c r="G11" s="10"/>
      <c r="H11" s="10"/>
      <c r="I11" s="10"/>
      <c r="J11" s="10"/>
      <c r="K11" s="10"/>
      <c r="L11" s="10"/>
      <c r="M11" s="10"/>
      <c r="N11" s="10"/>
      <c r="O11" s="10"/>
      <c r="P11" s="10"/>
      <c r="Q11" s="10"/>
      <c r="R11" s="10"/>
      <c r="S11" s="10"/>
      <c r="U11" s="15"/>
      <c r="V11" s="15"/>
      <c r="W11" s="15"/>
      <c r="X11" s="15"/>
      <c r="Y11" s="15"/>
      <c r="Z11" s="15"/>
      <c r="AA11" s="15"/>
      <c r="AB11" s="15"/>
      <c r="AC11" s="15"/>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112" x14ac:dyDescent="0.2">
      <c r="A12" s="10"/>
      <c r="B12" s="10"/>
      <c r="C12" s="10"/>
      <c r="D12" s="10"/>
      <c r="E12" s="10"/>
      <c r="F12" s="10"/>
      <c r="G12" s="10"/>
      <c r="H12" s="10"/>
      <c r="I12" s="10"/>
      <c r="J12" s="10"/>
      <c r="K12" s="10"/>
      <c r="L12" s="10"/>
      <c r="M12" s="10"/>
      <c r="N12" s="10"/>
      <c r="O12" s="10"/>
      <c r="P12" s="10"/>
      <c r="Q12" s="10"/>
      <c r="R12" s="10"/>
      <c r="S12" s="10"/>
      <c r="U12" s="15"/>
      <c r="V12" s="15"/>
      <c r="W12" s="15"/>
      <c r="X12" s="15"/>
      <c r="Y12" s="15"/>
      <c r="Z12" s="15"/>
      <c r="AA12" s="15"/>
      <c r="AB12" s="15"/>
      <c r="AC12" s="15"/>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112" x14ac:dyDescent="0.2">
      <c r="A13" s="10"/>
      <c r="B13" s="10"/>
      <c r="C13" s="10"/>
      <c r="D13" s="10"/>
      <c r="E13" s="10"/>
      <c r="F13" s="10"/>
      <c r="G13" s="10"/>
      <c r="H13" s="10"/>
      <c r="I13" s="10"/>
      <c r="J13" s="10"/>
      <c r="K13" s="10"/>
      <c r="L13" s="10"/>
      <c r="M13" s="10"/>
      <c r="N13" s="10"/>
      <c r="O13" s="10"/>
      <c r="P13" s="10"/>
      <c r="Q13" s="10"/>
      <c r="R13" s="10"/>
      <c r="S13" s="10"/>
      <c r="U13" s="15"/>
      <c r="V13" s="15"/>
      <c r="W13" s="15"/>
      <c r="X13" s="15"/>
      <c r="Y13" s="15"/>
      <c r="Z13" s="15"/>
      <c r="AA13" s="15"/>
      <c r="AB13" s="15"/>
      <c r="AC13" s="15"/>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x14ac:dyDescent="0.2">
      <c r="A14" s="10"/>
      <c r="B14" s="10"/>
      <c r="C14" s="10"/>
      <c r="D14" s="10"/>
      <c r="E14" s="10"/>
      <c r="F14" s="10"/>
      <c r="G14" s="10"/>
      <c r="H14" s="10"/>
      <c r="I14" s="10"/>
      <c r="J14" s="10"/>
      <c r="K14" s="10"/>
      <c r="L14" s="10"/>
      <c r="M14" s="10"/>
      <c r="N14" s="10"/>
      <c r="O14" s="10"/>
      <c r="P14" s="10"/>
      <c r="Q14" s="10"/>
      <c r="R14" s="10"/>
      <c r="S14" s="10"/>
      <c r="U14" s="15"/>
      <c r="V14" s="15"/>
      <c r="W14" s="15"/>
      <c r="X14" s="15"/>
      <c r="Y14" s="15"/>
      <c r="Z14" s="15"/>
      <c r="AA14" s="15"/>
      <c r="AB14" s="15"/>
      <c r="AC14" s="15"/>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x14ac:dyDescent="0.2">
      <c r="A15" s="10"/>
      <c r="B15" s="10"/>
      <c r="C15" s="10"/>
      <c r="D15" s="10"/>
      <c r="E15" s="10"/>
      <c r="F15" s="10"/>
      <c r="G15" s="10"/>
      <c r="H15" s="10"/>
      <c r="I15" s="10"/>
      <c r="J15" s="10"/>
      <c r="K15" s="10"/>
      <c r="L15" s="10"/>
      <c r="M15" s="10"/>
      <c r="N15" s="10"/>
      <c r="O15" s="10"/>
      <c r="P15" s="10"/>
      <c r="Q15" s="10"/>
      <c r="R15" s="10"/>
      <c r="S15" s="10"/>
      <c r="U15" s="15"/>
      <c r="V15" s="15"/>
      <c r="W15" s="15"/>
      <c r="X15" s="15"/>
      <c r="Y15" s="15"/>
      <c r="Z15" s="15"/>
      <c r="AA15" s="15"/>
      <c r="AB15" s="15"/>
      <c r="AC15" s="15"/>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row>
    <row r="16" spans="1:112" x14ac:dyDescent="0.2">
      <c r="A16" s="10"/>
      <c r="B16" s="10"/>
      <c r="C16" s="10"/>
      <c r="D16" s="10"/>
      <c r="E16" s="10"/>
      <c r="F16" s="10"/>
      <c r="G16" s="10"/>
      <c r="H16" s="10"/>
      <c r="I16" s="10"/>
      <c r="J16" s="10"/>
      <c r="K16" s="10"/>
      <c r="L16" s="10"/>
      <c r="M16" s="10"/>
      <c r="N16" s="10"/>
      <c r="O16" s="10"/>
      <c r="P16" s="10"/>
      <c r="Q16" s="10"/>
      <c r="R16" s="10"/>
      <c r="S16" s="10"/>
      <c r="U16" s="15"/>
      <c r="V16" s="15"/>
      <c r="W16" s="15"/>
      <c r="X16" s="15"/>
      <c r="Y16" s="15"/>
      <c r="Z16" s="15"/>
      <c r="AA16" s="15"/>
      <c r="AB16" s="15"/>
      <c r="AC16" s="15"/>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row>
    <row r="17" spans="1:112" x14ac:dyDescent="0.2">
      <c r="A17" s="10"/>
      <c r="B17" s="10"/>
      <c r="C17" s="10"/>
      <c r="D17" s="10"/>
      <c r="E17" s="10"/>
      <c r="F17" s="10"/>
      <c r="G17" s="10"/>
      <c r="H17" s="10"/>
      <c r="I17" s="10"/>
      <c r="J17" s="10"/>
      <c r="K17" s="10"/>
      <c r="L17" s="10"/>
      <c r="M17" s="10"/>
      <c r="N17" s="10"/>
      <c r="O17" s="10"/>
      <c r="P17" s="10"/>
      <c r="Q17" s="10"/>
      <c r="R17" s="10"/>
      <c r="S17" s="10"/>
      <c r="U17" s="15"/>
      <c r="V17" s="15"/>
      <c r="W17" s="15"/>
      <c r="X17" s="15"/>
      <c r="Y17" s="15"/>
      <c r="Z17" s="15"/>
      <c r="AA17" s="15"/>
      <c r="AB17" s="15"/>
      <c r="AC17" s="15"/>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row>
    <row r="18" spans="1:112" x14ac:dyDescent="0.2">
      <c r="A18" s="10"/>
      <c r="B18" s="10"/>
      <c r="C18" s="10"/>
      <c r="D18" s="10"/>
      <c r="E18" s="10"/>
      <c r="F18" s="10"/>
      <c r="G18" s="10"/>
      <c r="H18" s="10"/>
      <c r="I18" s="10"/>
      <c r="J18" s="10"/>
      <c r="K18" s="10"/>
      <c r="L18" s="10"/>
      <c r="M18" s="10"/>
      <c r="N18" s="10"/>
      <c r="O18" s="10"/>
      <c r="P18" s="10"/>
      <c r="Q18" s="10"/>
      <c r="R18" s="10"/>
      <c r="S18" s="10"/>
      <c r="U18" s="15"/>
      <c r="V18" s="15"/>
      <c r="W18" s="15"/>
      <c r="X18" s="15"/>
      <c r="Y18" s="15"/>
      <c r="Z18" s="15"/>
      <c r="AA18" s="15"/>
      <c r="AB18" s="15"/>
      <c r="AC18" s="15"/>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row>
    <row r="19" spans="1:112" x14ac:dyDescent="0.2">
      <c r="A19" s="10"/>
      <c r="B19" s="10"/>
      <c r="C19" s="10"/>
      <c r="D19" s="10"/>
      <c r="E19" s="10"/>
      <c r="F19" s="10"/>
      <c r="G19" s="10"/>
      <c r="H19" s="10"/>
      <c r="I19" s="10"/>
      <c r="J19" s="10"/>
      <c r="K19" s="10"/>
      <c r="L19" s="10"/>
      <c r="M19" s="10"/>
      <c r="N19" s="10"/>
      <c r="O19" s="10"/>
      <c r="P19" s="10"/>
      <c r="Q19" s="10"/>
      <c r="R19" s="10"/>
      <c r="S19" s="10"/>
      <c r="U19" s="15"/>
      <c r="V19" s="15"/>
      <c r="W19" s="15"/>
      <c r="X19" s="15"/>
      <c r="Y19" s="15"/>
      <c r="Z19" s="15"/>
      <c r="AA19" s="15"/>
      <c r="AB19" s="15"/>
      <c r="AC19" s="15"/>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row>
    <row r="20" spans="1:112" x14ac:dyDescent="0.2">
      <c r="A20" s="10"/>
      <c r="B20" s="10"/>
      <c r="C20" s="10"/>
      <c r="D20" s="10"/>
      <c r="E20" s="10"/>
      <c r="F20" s="10"/>
      <c r="G20" s="10"/>
      <c r="H20" s="10"/>
      <c r="I20" s="10"/>
      <c r="J20" s="10"/>
      <c r="K20" s="10"/>
      <c r="L20" s="10"/>
      <c r="M20" s="10"/>
      <c r="N20" s="10"/>
      <c r="O20" s="10"/>
      <c r="P20" s="10"/>
      <c r="Q20" s="10"/>
      <c r="R20" s="10"/>
      <c r="S20" s="10"/>
      <c r="U20" s="15"/>
      <c r="V20" s="15"/>
      <c r="W20" s="15"/>
      <c r="X20" s="15"/>
      <c r="Y20" s="15"/>
      <c r="Z20" s="15"/>
      <c r="AA20" s="15"/>
      <c r="AB20" s="15"/>
      <c r="AC20" s="15"/>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row>
    <row r="21" spans="1:112" x14ac:dyDescent="0.2">
      <c r="A21" s="10"/>
      <c r="B21" s="10"/>
      <c r="C21" s="10"/>
      <c r="D21" s="10"/>
      <c r="E21" s="10"/>
      <c r="F21" s="10"/>
      <c r="G21" s="10"/>
      <c r="H21" s="10"/>
      <c r="I21" s="10"/>
      <c r="J21" s="10"/>
      <c r="K21" s="10"/>
      <c r="L21" s="10"/>
      <c r="M21" s="10"/>
      <c r="N21" s="10"/>
      <c r="O21" s="10"/>
      <c r="P21" s="10"/>
      <c r="Q21" s="10"/>
      <c r="R21" s="10"/>
      <c r="S21" s="10"/>
      <c r="U21" s="15"/>
      <c r="V21" s="15"/>
      <c r="W21" s="15"/>
      <c r="X21" s="15"/>
      <c r="Y21" s="15"/>
      <c r="Z21" s="15"/>
      <c r="AA21" s="15"/>
      <c r="AB21" s="15"/>
      <c r="AC21" s="15"/>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row>
    <row r="22" spans="1:112" x14ac:dyDescent="0.2">
      <c r="A22" s="10"/>
      <c r="B22" s="10"/>
      <c r="C22" s="10"/>
      <c r="D22" s="10"/>
      <c r="E22" s="10"/>
      <c r="F22" s="10"/>
      <c r="G22" s="10"/>
      <c r="H22" s="10"/>
      <c r="I22" s="10"/>
      <c r="J22" s="10"/>
      <c r="K22" s="10"/>
      <c r="L22" s="10"/>
      <c r="M22" s="10"/>
      <c r="N22" s="10"/>
      <c r="O22" s="10"/>
      <c r="P22" s="10"/>
      <c r="Q22" s="10"/>
      <c r="R22" s="10"/>
      <c r="S22" s="10"/>
      <c r="U22" s="15"/>
      <c r="V22" s="15"/>
      <c r="W22" s="15"/>
      <c r="X22" s="15"/>
      <c r="Y22" s="15"/>
      <c r="Z22" s="15"/>
      <c r="AA22" s="15"/>
      <c r="AB22" s="15"/>
      <c r="AC22" s="15"/>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row>
    <row r="23" spans="1:112" ht="12.75" customHeight="1" x14ac:dyDescent="0.2">
      <c r="A23" s="10"/>
      <c r="B23" s="10"/>
      <c r="C23" s="10"/>
      <c r="D23" s="10"/>
      <c r="E23" s="10"/>
      <c r="F23" s="10"/>
      <c r="G23" s="10"/>
      <c r="H23" s="10"/>
      <c r="I23" s="10"/>
      <c r="J23" s="10"/>
      <c r="K23" s="10"/>
      <c r="L23" s="10"/>
      <c r="M23" s="10"/>
      <c r="N23" s="10"/>
      <c r="O23" s="10"/>
      <c r="P23" s="10"/>
      <c r="Q23" s="10"/>
      <c r="R23" s="10"/>
      <c r="S23" s="10"/>
      <c r="U23" s="15"/>
      <c r="V23" s="15"/>
      <c r="W23" s="15"/>
      <c r="X23" s="15"/>
      <c r="Y23" s="15"/>
      <c r="Z23" s="15"/>
      <c r="AA23" s="15"/>
      <c r="AB23" s="15"/>
      <c r="AC23" s="15"/>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row>
    <row r="24" spans="1:112" x14ac:dyDescent="0.2">
      <c r="A24" s="10"/>
      <c r="B24" s="10"/>
      <c r="C24" s="10"/>
      <c r="D24" s="10"/>
      <c r="E24" s="10"/>
      <c r="F24" s="10"/>
      <c r="G24" s="10"/>
      <c r="H24" s="10"/>
      <c r="I24" s="10"/>
      <c r="J24" s="10"/>
      <c r="K24" s="10"/>
      <c r="L24" s="10"/>
      <c r="M24" s="10"/>
      <c r="N24" s="10"/>
      <c r="O24" s="10"/>
      <c r="P24" s="10"/>
      <c r="Q24" s="10"/>
      <c r="R24" s="10"/>
      <c r="S24" s="10"/>
      <c r="U24" s="15"/>
      <c r="V24" s="15"/>
      <c r="W24" s="15"/>
      <c r="X24" s="15"/>
      <c r="Y24" s="15"/>
      <c r="Z24" s="15"/>
      <c r="AA24" s="15"/>
      <c r="AB24" s="15"/>
      <c r="AC24" s="15"/>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row>
    <row r="25" spans="1:112" x14ac:dyDescent="0.2">
      <c r="A25" s="10"/>
      <c r="B25" s="10"/>
      <c r="C25" s="10"/>
      <c r="D25" s="10"/>
      <c r="E25" s="10"/>
      <c r="F25" s="10"/>
      <c r="G25" s="10"/>
      <c r="H25" s="10"/>
      <c r="I25" s="10"/>
      <c r="J25" s="10"/>
      <c r="K25" s="10"/>
      <c r="L25" s="10"/>
      <c r="M25" s="10"/>
      <c r="N25" s="10"/>
      <c r="O25" s="10"/>
      <c r="P25" s="10"/>
      <c r="Q25" s="10"/>
      <c r="R25" s="10"/>
      <c r="S25" s="10"/>
      <c r="U25" s="15"/>
      <c r="V25" s="15"/>
      <c r="W25" s="15"/>
      <c r="X25" s="15"/>
      <c r="Y25" s="15"/>
      <c r="Z25" s="15"/>
      <c r="AA25" s="15"/>
      <c r="AB25" s="15"/>
      <c r="AC25" s="15"/>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row>
    <row r="26" spans="1:112" x14ac:dyDescent="0.2">
      <c r="A26" s="10"/>
      <c r="B26" s="10"/>
      <c r="C26" s="10"/>
      <c r="D26" s="10"/>
      <c r="E26" s="10"/>
      <c r="F26" s="10"/>
      <c r="G26" s="10"/>
      <c r="H26" s="10"/>
      <c r="I26" s="10"/>
      <c r="J26" s="10"/>
      <c r="K26" s="10"/>
      <c r="L26" s="10"/>
      <c r="M26" s="10"/>
      <c r="N26" s="10"/>
      <c r="O26" s="10"/>
      <c r="P26" s="10"/>
      <c r="Q26" s="10"/>
      <c r="R26" s="10"/>
      <c r="S26" s="10"/>
      <c r="U26" s="15"/>
      <c r="V26" s="15"/>
      <c r="W26" s="15"/>
      <c r="X26" s="15"/>
      <c r="Y26" s="15"/>
      <c r="Z26" s="15"/>
      <c r="AA26" s="15"/>
      <c r="AB26" s="15"/>
      <c r="AC26" s="15"/>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row>
    <row r="27" spans="1:112" x14ac:dyDescent="0.2">
      <c r="A27" s="10"/>
      <c r="B27" s="10"/>
      <c r="C27" s="10"/>
      <c r="D27" s="10"/>
      <c r="E27" s="10"/>
      <c r="F27" s="10"/>
      <c r="G27" s="10"/>
      <c r="H27" s="10"/>
      <c r="I27" s="10"/>
      <c r="J27" s="10"/>
      <c r="K27" s="10"/>
      <c r="L27" s="10"/>
      <c r="M27" s="10"/>
      <c r="N27" s="10"/>
      <c r="O27" s="10"/>
      <c r="P27" s="10"/>
      <c r="Q27" s="10"/>
      <c r="R27" s="10"/>
      <c r="S27" s="10"/>
      <c r="U27" s="15"/>
      <c r="V27" s="15"/>
      <c r="W27" s="15"/>
      <c r="X27" s="15"/>
      <c r="Y27" s="15"/>
      <c r="Z27" s="15"/>
      <c r="AA27" s="15"/>
      <c r="AB27" s="15"/>
      <c r="AC27" s="15"/>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row>
    <row r="28" spans="1:112" ht="12.75" customHeight="1" x14ac:dyDescent="0.2">
      <c r="A28" s="10"/>
      <c r="B28" s="10"/>
      <c r="C28" s="10"/>
      <c r="D28" s="10"/>
      <c r="E28" s="10"/>
      <c r="F28" s="10"/>
      <c r="G28" s="10"/>
      <c r="H28" s="10"/>
      <c r="I28" s="10"/>
      <c r="J28" s="10"/>
      <c r="K28" s="10"/>
      <c r="L28" s="10"/>
      <c r="M28" s="10"/>
      <c r="N28" s="10"/>
      <c r="O28" s="10"/>
      <c r="P28" s="10"/>
      <c r="Q28" s="10"/>
      <c r="R28" s="10"/>
      <c r="S28" s="10"/>
      <c r="U28" s="15"/>
      <c r="V28" s="15"/>
      <c r="W28" s="15"/>
      <c r="X28" s="15"/>
      <c r="Y28" s="15"/>
      <c r="Z28" s="15"/>
      <c r="AA28" s="15"/>
      <c r="AB28" s="15"/>
      <c r="AC28" s="15"/>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row>
    <row r="29" spans="1:112" ht="12.75" customHeight="1" x14ac:dyDescent="0.2">
      <c r="A29" s="10"/>
      <c r="B29" s="10"/>
      <c r="C29" s="10"/>
      <c r="D29" s="10"/>
      <c r="E29" s="10"/>
      <c r="F29" s="10"/>
      <c r="G29" s="10"/>
      <c r="H29" s="10"/>
      <c r="I29" s="10"/>
      <c r="J29" s="10"/>
      <c r="K29" s="10"/>
      <c r="L29" s="10"/>
      <c r="M29" s="10"/>
      <c r="N29" s="10"/>
      <c r="O29" s="10"/>
      <c r="P29" s="10"/>
      <c r="Q29" s="10"/>
      <c r="R29" s="10"/>
      <c r="S29" s="10"/>
      <c r="U29" s="15"/>
      <c r="V29" s="15"/>
      <c r="W29" s="15"/>
      <c r="X29" s="15"/>
      <c r="Y29" s="15"/>
      <c r="Z29" s="15"/>
      <c r="AA29" s="15"/>
      <c r="AB29" s="15"/>
      <c r="AC29" s="15"/>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row>
    <row r="30" spans="1:112" x14ac:dyDescent="0.2">
      <c r="A30" s="10"/>
      <c r="B30" s="10"/>
      <c r="C30" s="10"/>
      <c r="D30" s="10"/>
      <c r="E30" s="10"/>
      <c r="F30" s="10"/>
      <c r="G30" s="10"/>
      <c r="H30" s="10"/>
      <c r="I30" s="10"/>
      <c r="J30" s="10"/>
      <c r="K30" s="10"/>
      <c r="L30" s="10"/>
      <c r="M30" s="10"/>
      <c r="N30" s="10"/>
      <c r="O30" s="10"/>
      <c r="P30" s="10"/>
      <c r="Q30" s="10"/>
      <c r="R30" s="10"/>
      <c r="S30" s="10"/>
      <c r="U30" s="15"/>
      <c r="V30" s="15"/>
      <c r="W30" s="15"/>
      <c r="X30" s="15"/>
      <c r="Y30" s="15"/>
      <c r="Z30" s="15"/>
      <c r="AA30" s="15"/>
      <c r="AB30" s="15"/>
      <c r="AC30" s="15"/>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row>
    <row r="31" spans="1:112" ht="12.75" customHeight="1" x14ac:dyDescent="0.2">
      <c r="A31" s="10"/>
      <c r="B31" s="10"/>
      <c r="C31" s="10"/>
      <c r="D31" s="10"/>
      <c r="E31" s="10"/>
      <c r="F31" s="10"/>
      <c r="G31" s="10"/>
      <c r="H31" s="10"/>
      <c r="I31" s="10"/>
      <c r="J31" s="10"/>
      <c r="K31" s="10"/>
      <c r="L31" s="10"/>
      <c r="M31" s="10"/>
      <c r="N31" s="10"/>
      <c r="O31" s="10"/>
      <c r="P31" s="10"/>
      <c r="Q31" s="10"/>
      <c r="R31" s="10"/>
      <c r="S31" s="10"/>
      <c r="U31" s="15"/>
      <c r="V31" s="15"/>
      <c r="W31" s="15"/>
      <c r="X31" s="15"/>
      <c r="Y31" s="15"/>
      <c r="Z31" s="15"/>
      <c r="AA31" s="15"/>
      <c r="AB31" s="15"/>
      <c r="AC31" s="15"/>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row>
    <row r="32" spans="1:112" ht="15" customHeight="1" x14ac:dyDescent="0.2">
      <c r="A32" s="10"/>
      <c r="B32" s="10"/>
      <c r="C32" s="17" t="s">
        <v>0</v>
      </c>
      <c r="D32" s="17"/>
      <c r="E32" s="478">
        <f>Relevé!D24</f>
        <v>0</v>
      </c>
      <c r="F32" s="478"/>
      <c r="G32" s="478"/>
      <c r="H32" s="478"/>
      <c r="I32" s="10"/>
      <c r="J32" s="10"/>
      <c r="K32" s="10"/>
      <c r="L32" s="10"/>
      <c r="M32" s="10"/>
      <c r="N32" s="10"/>
      <c r="O32" s="10"/>
      <c r="P32" s="10"/>
      <c r="Q32" s="10"/>
      <c r="R32" s="10"/>
      <c r="S32" s="10"/>
      <c r="U32" s="15"/>
      <c r="V32" s="15"/>
      <c r="W32" s="15"/>
      <c r="X32" s="15"/>
      <c r="Y32" s="15"/>
      <c r="Z32" s="15"/>
      <c r="AA32" s="15"/>
      <c r="AB32" s="15"/>
      <c r="AC32" s="15"/>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row>
    <row r="33" spans="1:112" ht="15" customHeight="1" x14ac:dyDescent="0.2">
      <c r="A33" s="10"/>
      <c r="B33" s="10"/>
      <c r="C33" s="17" t="s">
        <v>1</v>
      </c>
      <c r="D33" s="17"/>
      <c r="E33" s="478">
        <f>Relevé!D25</f>
        <v>0</v>
      </c>
      <c r="F33" s="478"/>
      <c r="G33" s="478"/>
      <c r="H33" s="478"/>
      <c r="I33" s="10"/>
      <c r="J33" s="10"/>
      <c r="K33" s="10"/>
      <c r="L33" s="479" t="s">
        <v>196</v>
      </c>
      <c r="M33" s="480"/>
      <c r="N33" s="481"/>
      <c r="O33" s="572">
        <f>Relevé!E32</f>
        <v>0</v>
      </c>
      <c r="P33" s="573"/>
      <c r="Q33" s="297" t="s">
        <v>7</v>
      </c>
      <c r="R33" s="10"/>
      <c r="S33" s="10"/>
      <c r="U33" s="15"/>
      <c r="V33" s="15"/>
      <c r="W33" s="15"/>
      <c r="X33" s="15"/>
      <c r="Y33" s="15"/>
      <c r="Z33" s="15"/>
      <c r="AA33" s="15"/>
      <c r="AB33" s="15"/>
      <c r="AC33" s="15"/>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row>
    <row r="34" spans="1:112" ht="15" customHeight="1" x14ac:dyDescent="0.2">
      <c r="A34" s="10"/>
      <c r="B34" s="10"/>
      <c r="C34" s="17" t="s">
        <v>2</v>
      </c>
      <c r="D34" s="17"/>
      <c r="E34" s="478">
        <f>Relevé!D26</f>
        <v>0</v>
      </c>
      <c r="F34" s="478"/>
      <c r="G34" s="478"/>
      <c r="H34" s="478"/>
      <c r="I34" s="10"/>
      <c r="J34" s="10"/>
      <c r="K34" s="10"/>
      <c r="L34" s="482"/>
      <c r="M34" s="483"/>
      <c r="N34" s="483"/>
      <c r="O34" s="574">
        <f>Relevé!E33</f>
        <v>0</v>
      </c>
      <c r="P34" s="575"/>
      <c r="Q34" s="298" t="s">
        <v>8</v>
      </c>
      <c r="R34" s="10"/>
      <c r="S34" s="10"/>
      <c r="U34" s="15"/>
      <c r="V34" s="15"/>
      <c r="W34" s="15"/>
      <c r="X34" s="15"/>
      <c r="Y34" s="15"/>
      <c r="Z34" s="15"/>
      <c r="AA34" s="15"/>
      <c r="AB34" s="15"/>
      <c r="AC34" s="15"/>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row>
    <row r="35" spans="1:112" ht="15" customHeight="1" x14ac:dyDescent="0.2">
      <c r="A35" s="10"/>
      <c r="B35" s="10"/>
      <c r="C35" s="17" t="s">
        <v>3</v>
      </c>
      <c r="D35" s="17"/>
      <c r="E35" s="478">
        <f>Relevé!D27</f>
        <v>0</v>
      </c>
      <c r="F35" s="478"/>
      <c r="G35" s="478"/>
      <c r="H35" s="478"/>
      <c r="I35" s="10"/>
      <c r="J35" s="10"/>
      <c r="K35" s="107"/>
      <c r="L35" s="479" t="s">
        <v>197</v>
      </c>
      <c r="M35" s="480"/>
      <c r="N35" s="481"/>
      <c r="O35" s="529">
        <f>Relevé!E34</f>
        <v>0</v>
      </c>
      <c r="P35" s="530"/>
      <c r="Q35" s="531"/>
      <c r="R35" s="10"/>
      <c r="S35" s="10"/>
      <c r="U35" s="15"/>
      <c r="V35" s="15"/>
      <c r="W35" s="15"/>
      <c r="X35" s="15"/>
      <c r="Y35" s="15"/>
      <c r="Z35" s="15"/>
      <c r="AA35" s="15"/>
      <c r="AB35" s="15"/>
      <c r="AC35" s="15"/>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row>
    <row r="36" spans="1:112" ht="15" customHeight="1" x14ac:dyDescent="0.2">
      <c r="A36" s="10"/>
      <c r="B36" s="10"/>
      <c r="C36" s="17" t="s">
        <v>4</v>
      </c>
      <c r="D36" s="17"/>
      <c r="E36" s="478">
        <f>Relevé!D28</f>
        <v>0</v>
      </c>
      <c r="F36" s="478"/>
      <c r="G36" s="478"/>
      <c r="H36" s="478"/>
      <c r="I36" s="10"/>
      <c r="J36" s="10"/>
      <c r="K36" s="10"/>
      <c r="L36" s="526"/>
      <c r="M36" s="527"/>
      <c r="N36" s="528"/>
      <c r="O36" s="532"/>
      <c r="P36" s="533"/>
      <c r="Q36" s="534"/>
      <c r="R36" s="10"/>
      <c r="S36" s="10"/>
      <c r="U36" s="15"/>
      <c r="V36" s="15"/>
      <c r="W36" s="15"/>
      <c r="X36" s="15"/>
      <c r="Y36" s="15"/>
      <c r="Z36" s="15"/>
      <c r="AA36" s="15"/>
      <c r="AB36" s="15"/>
      <c r="AC36" s="15"/>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row>
    <row r="37" spans="1:112" ht="15" customHeight="1" x14ac:dyDescent="0.2">
      <c r="A37" s="10"/>
      <c r="B37" s="20"/>
      <c r="C37" s="17" t="s">
        <v>5</v>
      </c>
      <c r="D37" s="17"/>
      <c r="E37" s="478">
        <f>Relevé!D29</f>
        <v>0</v>
      </c>
      <c r="F37" s="478"/>
      <c r="G37" s="478"/>
      <c r="H37" s="478"/>
      <c r="I37" s="10"/>
      <c r="J37" s="10"/>
      <c r="K37" s="10"/>
      <c r="L37" s="10"/>
      <c r="M37" s="10"/>
      <c r="N37" s="10"/>
      <c r="O37" s="10"/>
      <c r="P37" s="10"/>
      <c r="Q37" s="10"/>
      <c r="R37" s="10"/>
      <c r="S37" s="10"/>
      <c r="U37" s="15"/>
      <c r="V37" s="15"/>
      <c r="W37" s="15"/>
      <c r="X37" s="15"/>
      <c r="Y37" s="15"/>
      <c r="Z37" s="15"/>
      <c r="AA37" s="15"/>
      <c r="AB37" s="15"/>
      <c r="AC37" s="15"/>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row>
    <row r="38" spans="1:112" ht="12.75" customHeight="1" x14ac:dyDescent="0.2">
      <c r="A38" s="10"/>
      <c r="B38" s="23"/>
      <c r="C38" s="24"/>
      <c r="D38" s="24"/>
      <c r="E38" s="23"/>
      <c r="F38" s="23"/>
      <c r="G38" s="10"/>
      <c r="H38" s="10"/>
      <c r="I38" s="10"/>
      <c r="J38" s="10"/>
      <c r="K38" s="10"/>
      <c r="L38" s="10"/>
      <c r="M38" s="10"/>
      <c r="N38" s="10"/>
      <c r="O38" s="10"/>
      <c r="P38" s="10"/>
      <c r="Q38" s="10"/>
      <c r="R38" s="10"/>
      <c r="S38" s="10"/>
      <c r="U38" s="15"/>
      <c r="V38" s="15"/>
      <c r="W38" s="15"/>
      <c r="X38" s="15"/>
      <c r="Y38" s="15"/>
      <c r="Z38" s="15"/>
      <c r="AA38" s="15"/>
      <c r="AB38" s="15"/>
      <c r="AC38" s="15"/>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row>
    <row r="39" spans="1:112" ht="12.75" customHeight="1" x14ac:dyDescent="0.2">
      <c r="A39" s="10"/>
      <c r="B39" s="23"/>
      <c r="C39" s="23"/>
      <c r="D39" s="23"/>
      <c r="E39" s="23"/>
      <c r="F39" s="23"/>
      <c r="G39" s="10"/>
      <c r="H39" s="10"/>
      <c r="I39" s="10"/>
      <c r="J39" s="10"/>
      <c r="K39" s="10"/>
      <c r="L39" s="10"/>
      <c r="M39" s="10"/>
      <c r="N39" s="10"/>
      <c r="O39" s="10"/>
      <c r="P39" s="10"/>
      <c r="Q39" s="10"/>
      <c r="R39" s="10"/>
      <c r="S39" s="10"/>
      <c r="U39" s="15"/>
      <c r="V39" s="15"/>
      <c r="W39" s="15"/>
      <c r="X39" s="15"/>
      <c r="Y39" s="15"/>
      <c r="Z39" s="15"/>
      <c r="AA39" s="15"/>
      <c r="AB39" s="15"/>
      <c r="AC39" s="15"/>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row>
    <row r="40" spans="1:112" ht="12.75" customHeight="1" x14ac:dyDescent="0.2">
      <c r="A40" s="488" t="s">
        <v>198</v>
      </c>
      <c r="B40" s="488"/>
      <c r="C40" s="488"/>
      <c r="D40" s="488"/>
      <c r="E40" s="488"/>
      <c r="F40" s="488"/>
      <c r="G40" s="488"/>
      <c r="H40" s="488"/>
      <c r="I40" s="488"/>
      <c r="J40" s="488"/>
      <c r="K40" s="488"/>
      <c r="L40" s="488"/>
      <c r="M40" s="488"/>
      <c r="N40" s="488"/>
      <c r="O40" s="488"/>
      <c r="P40" s="488"/>
      <c r="Q40" s="488"/>
      <c r="R40" s="488"/>
      <c r="S40" s="488"/>
      <c r="T40" s="12"/>
      <c r="U40" s="15"/>
      <c r="V40" s="15"/>
      <c r="W40" s="15"/>
      <c r="X40" s="15"/>
      <c r="Y40" s="15"/>
      <c r="Z40" s="15"/>
      <c r="AA40" s="15"/>
      <c r="AB40" s="15"/>
      <c r="AC40" s="15"/>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row>
    <row r="41" spans="1:112" ht="12.75" customHeight="1" x14ac:dyDescent="0.2">
      <c r="A41" s="488"/>
      <c r="B41" s="488"/>
      <c r="C41" s="488"/>
      <c r="D41" s="488"/>
      <c r="E41" s="488"/>
      <c r="F41" s="488"/>
      <c r="G41" s="488"/>
      <c r="H41" s="488"/>
      <c r="I41" s="488"/>
      <c r="J41" s="488"/>
      <c r="K41" s="488"/>
      <c r="L41" s="488"/>
      <c r="M41" s="488"/>
      <c r="N41" s="488"/>
      <c r="O41" s="488"/>
      <c r="P41" s="488"/>
      <c r="Q41" s="488"/>
      <c r="R41" s="488"/>
      <c r="S41" s="488"/>
      <c r="T41" s="12"/>
      <c r="U41" s="15"/>
      <c r="V41" s="15"/>
      <c r="W41" s="15"/>
      <c r="X41" s="15"/>
      <c r="Y41" s="15"/>
      <c r="Z41" s="15"/>
      <c r="AA41" s="15"/>
      <c r="AB41" s="15"/>
      <c r="AC41" s="15"/>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row>
    <row r="42" spans="1:112" x14ac:dyDescent="0.2">
      <c r="A42" s="10"/>
      <c r="B42" s="10"/>
      <c r="C42" s="10"/>
      <c r="D42" s="10"/>
      <c r="E42" s="10"/>
      <c r="F42" s="10"/>
      <c r="G42" s="10"/>
      <c r="H42" s="10"/>
      <c r="I42" s="10"/>
      <c r="J42" s="10"/>
      <c r="K42" s="10"/>
      <c r="L42" s="10"/>
      <c r="M42" s="10"/>
      <c r="N42" s="10"/>
      <c r="O42" s="10"/>
      <c r="P42" s="10"/>
      <c r="Q42" s="10"/>
      <c r="R42" s="10"/>
      <c r="S42" s="10"/>
      <c r="T42" s="12"/>
      <c r="U42" s="15"/>
      <c r="V42" s="15"/>
      <c r="W42" s="15"/>
      <c r="X42" s="15"/>
      <c r="Y42" s="15"/>
      <c r="Z42" s="15"/>
      <c r="AA42" s="15"/>
      <c r="AB42" s="15"/>
      <c r="AC42" s="15"/>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row>
    <row r="43" spans="1:112" ht="12.75" customHeight="1" x14ac:dyDescent="0.2">
      <c r="A43" s="489" t="s">
        <v>267</v>
      </c>
      <c r="B43" s="489"/>
      <c r="C43" s="489"/>
      <c r="D43" s="489"/>
      <c r="E43" s="489"/>
      <c r="F43" s="489"/>
      <c r="G43" s="489"/>
      <c r="H43" s="489"/>
      <c r="I43" s="489"/>
      <c r="J43" s="489"/>
      <c r="K43" s="489"/>
      <c r="L43" s="489"/>
      <c r="M43" s="489"/>
      <c r="N43" s="489"/>
      <c r="O43" s="489"/>
      <c r="P43" s="489"/>
      <c r="Q43" s="489"/>
      <c r="R43" s="489"/>
      <c r="S43" s="489"/>
      <c r="T43" s="12"/>
      <c r="U43" s="15"/>
      <c r="V43" s="15"/>
      <c r="W43" s="15"/>
      <c r="X43" s="15"/>
      <c r="Y43" s="15"/>
      <c r="Z43" s="15"/>
      <c r="AA43" s="15"/>
      <c r="AB43" s="15"/>
      <c r="AC43" s="15"/>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row>
    <row r="44" spans="1:112" ht="12.75" customHeight="1" x14ac:dyDescent="0.2">
      <c r="A44" s="489"/>
      <c r="B44" s="489"/>
      <c r="C44" s="489"/>
      <c r="D44" s="489"/>
      <c r="E44" s="489"/>
      <c r="F44" s="489"/>
      <c r="G44" s="489"/>
      <c r="H44" s="489"/>
      <c r="I44" s="489"/>
      <c r="J44" s="489"/>
      <c r="K44" s="489"/>
      <c r="L44" s="489"/>
      <c r="M44" s="489"/>
      <c r="N44" s="489"/>
      <c r="O44" s="489"/>
      <c r="P44" s="489"/>
      <c r="Q44" s="489"/>
      <c r="R44" s="489"/>
      <c r="S44" s="489"/>
      <c r="T44" s="12"/>
      <c r="U44" s="15"/>
      <c r="V44" s="15"/>
      <c r="W44" s="15"/>
      <c r="X44" s="15"/>
      <c r="Y44" s="15"/>
      <c r="Z44" s="15"/>
      <c r="AA44" s="15"/>
      <c r="AB44" s="15"/>
      <c r="AC44" s="15"/>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row>
    <row r="45" spans="1:112" ht="12.75" customHeight="1" x14ac:dyDescent="0.2">
      <c r="A45" s="489"/>
      <c r="B45" s="489"/>
      <c r="C45" s="489"/>
      <c r="D45" s="489"/>
      <c r="E45" s="489"/>
      <c r="F45" s="489"/>
      <c r="G45" s="489"/>
      <c r="H45" s="489"/>
      <c r="I45" s="489"/>
      <c r="J45" s="489"/>
      <c r="K45" s="489"/>
      <c r="L45" s="489"/>
      <c r="M45" s="489"/>
      <c r="N45" s="489"/>
      <c r="O45" s="489"/>
      <c r="P45" s="489"/>
      <c r="Q45" s="489"/>
      <c r="R45" s="489"/>
      <c r="S45" s="489"/>
      <c r="T45" s="12"/>
      <c r="U45" s="15"/>
      <c r="V45" s="15"/>
      <c r="W45" s="15"/>
      <c r="X45" s="15"/>
      <c r="Y45" s="15"/>
      <c r="Z45" s="15"/>
      <c r="AA45" s="15"/>
      <c r="AB45" s="15"/>
      <c r="AC45" s="15"/>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row>
    <row r="46" spans="1:112" ht="12.75" customHeight="1" x14ac:dyDescent="0.2">
      <c r="A46" s="489"/>
      <c r="B46" s="489"/>
      <c r="C46" s="489"/>
      <c r="D46" s="489"/>
      <c r="E46" s="489"/>
      <c r="F46" s="489"/>
      <c r="G46" s="489"/>
      <c r="H46" s="489"/>
      <c r="I46" s="489"/>
      <c r="J46" s="489"/>
      <c r="K46" s="489"/>
      <c r="L46" s="489"/>
      <c r="M46" s="489"/>
      <c r="N46" s="489"/>
      <c r="O46" s="489"/>
      <c r="P46" s="489"/>
      <c r="Q46" s="489"/>
      <c r="R46" s="489"/>
      <c r="S46" s="489"/>
      <c r="T46" s="12"/>
      <c r="U46" s="15"/>
      <c r="V46" s="15"/>
      <c r="W46" s="15"/>
      <c r="X46" s="15"/>
      <c r="Y46" s="15"/>
      <c r="Z46" s="15"/>
      <c r="AA46" s="15"/>
      <c r="AB46" s="15"/>
      <c r="AC46" s="15"/>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row>
    <row r="47" spans="1:112" ht="12.75" customHeight="1" x14ac:dyDescent="0.2">
      <c r="A47" s="489"/>
      <c r="B47" s="489"/>
      <c r="C47" s="489"/>
      <c r="D47" s="489"/>
      <c r="E47" s="489"/>
      <c r="F47" s="489"/>
      <c r="G47" s="489"/>
      <c r="H47" s="489"/>
      <c r="I47" s="489"/>
      <c r="J47" s="489"/>
      <c r="K47" s="489"/>
      <c r="L47" s="489"/>
      <c r="M47" s="489"/>
      <c r="N47" s="489"/>
      <c r="O47" s="489"/>
      <c r="P47" s="489"/>
      <c r="Q47" s="489"/>
      <c r="R47" s="489"/>
      <c r="S47" s="489"/>
      <c r="T47" s="12"/>
      <c r="U47" s="15"/>
      <c r="V47" s="15"/>
      <c r="W47" s="15"/>
      <c r="X47" s="15"/>
      <c r="Y47" s="15"/>
      <c r="Z47" s="15"/>
      <c r="AA47" s="15"/>
      <c r="AB47" s="15"/>
      <c r="AC47" s="15"/>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row>
    <row r="48" spans="1:112" ht="12.75" customHeight="1" x14ac:dyDescent="0.2">
      <c r="A48" s="489"/>
      <c r="B48" s="489"/>
      <c r="C48" s="489"/>
      <c r="D48" s="489"/>
      <c r="E48" s="489"/>
      <c r="F48" s="489"/>
      <c r="G48" s="489"/>
      <c r="H48" s="489"/>
      <c r="I48" s="489"/>
      <c r="J48" s="489"/>
      <c r="K48" s="489"/>
      <c r="L48" s="489"/>
      <c r="M48" s="489"/>
      <c r="N48" s="489"/>
      <c r="O48" s="489"/>
      <c r="P48" s="489"/>
      <c r="Q48" s="489"/>
      <c r="R48" s="489"/>
      <c r="S48" s="489"/>
      <c r="T48" s="12"/>
      <c r="U48" s="15"/>
      <c r="V48" s="15"/>
      <c r="W48" s="15"/>
      <c r="X48" s="15"/>
      <c r="Y48" s="15"/>
      <c r="Z48" s="15"/>
      <c r="AA48" s="15"/>
      <c r="AB48" s="15"/>
      <c r="AC48" s="15"/>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row>
    <row r="49" spans="1:112" ht="12.75" customHeight="1" x14ac:dyDescent="0.2">
      <c r="A49" s="489"/>
      <c r="B49" s="489"/>
      <c r="C49" s="489"/>
      <c r="D49" s="489"/>
      <c r="E49" s="489"/>
      <c r="F49" s="489"/>
      <c r="G49" s="489"/>
      <c r="H49" s="489"/>
      <c r="I49" s="489"/>
      <c r="J49" s="489"/>
      <c r="K49" s="489"/>
      <c r="L49" s="489"/>
      <c r="M49" s="489"/>
      <c r="N49" s="489"/>
      <c r="O49" s="489"/>
      <c r="P49" s="489"/>
      <c r="Q49" s="489"/>
      <c r="R49" s="489"/>
      <c r="S49" s="489"/>
      <c r="T49" s="12"/>
      <c r="U49" s="15"/>
      <c r="V49" s="15"/>
      <c r="W49" s="15"/>
      <c r="X49" s="15"/>
      <c r="Y49" s="15"/>
      <c r="Z49" s="15"/>
      <c r="AA49" s="15"/>
      <c r="AB49" s="15"/>
      <c r="AC49" s="15"/>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row>
    <row r="50" spans="1:112" ht="12.75" customHeight="1" x14ac:dyDescent="0.2">
      <c r="A50" s="489"/>
      <c r="B50" s="489"/>
      <c r="C50" s="489"/>
      <c r="D50" s="489"/>
      <c r="E50" s="489"/>
      <c r="F50" s="489"/>
      <c r="G50" s="489"/>
      <c r="H50" s="489"/>
      <c r="I50" s="489"/>
      <c r="J50" s="489"/>
      <c r="K50" s="489"/>
      <c r="L50" s="489"/>
      <c r="M50" s="489"/>
      <c r="N50" s="489"/>
      <c r="O50" s="489"/>
      <c r="P50" s="489"/>
      <c r="Q50" s="489"/>
      <c r="R50" s="489"/>
      <c r="S50" s="489"/>
      <c r="T50" s="12"/>
      <c r="U50" s="15"/>
      <c r="V50" s="15"/>
      <c r="W50" s="15"/>
      <c r="X50" s="15"/>
      <c r="Y50" s="15"/>
      <c r="Z50" s="15"/>
      <c r="AA50" s="15"/>
      <c r="AB50" s="15"/>
      <c r="AC50" s="15"/>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row>
    <row r="51" spans="1:112" ht="12.75" customHeight="1" x14ac:dyDescent="0.2">
      <c r="A51" s="489"/>
      <c r="B51" s="489"/>
      <c r="C51" s="489"/>
      <c r="D51" s="489"/>
      <c r="E51" s="489"/>
      <c r="F51" s="489"/>
      <c r="G51" s="489"/>
      <c r="H51" s="489"/>
      <c r="I51" s="489"/>
      <c r="J51" s="489"/>
      <c r="K51" s="489"/>
      <c r="L51" s="489"/>
      <c r="M51" s="489"/>
      <c r="N51" s="489"/>
      <c r="O51" s="489"/>
      <c r="P51" s="489"/>
      <c r="Q51" s="489"/>
      <c r="R51" s="489"/>
      <c r="S51" s="489"/>
      <c r="T51" s="12"/>
      <c r="U51" s="15"/>
      <c r="V51" s="15"/>
      <c r="W51" s="15"/>
      <c r="X51" s="15"/>
      <c r="Y51" s="15"/>
      <c r="Z51" s="15"/>
      <c r="AA51" s="15"/>
      <c r="AB51" s="15"/>
      <c r="AC51" s="15"/>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row>
    <row r="52" spans="1:112" ht="12.75" customHeight="1" x14ac:dyDescent="0.2">
      <c r="A52" s="489"/>
      <c r="B52" s="489"/>
      <c r="C52" s="489"/>
      <c r="D52" s="489"/>
      <c r="E52" s="489"/>
      <c r="F52" s="489"/>
      <c r="G52" s="489"/>
      <c r="H52" s="489"/>
      <c r="I52" s="489"/>
      <c r="J52" s="489"/>
      <c r="K52" s="489"/>
      <c r="L52" s="489"/>
      <c r="M52" s="489"/>
      <c r="N52" s="489"/>
      <c r="O52" s="489"/>
      <c r="P52" s="489"/>
      <c r="Q52" s="489"/>
      <c r="R52" s="489"/>
      <c r="S52" s="489"/>
      <c r="T52" s="12"/>
      <c r="U52" s="15"/>
      <c r="V52" s="15"/>
      <c r="W52" s="15"/>
      <c r="X52" s="15"/>
      <c r="Y52" s="15"/>
      <c r="Z52" s="15"/>
      <c r="AA52" s="15"/>
      <c r="AB52" s="15"/>
      <c r="AC52" s="15"/>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row>
    <row r="53" spans="1:112" ht="12.75" customHeight="1" x14ac:dyDescent="0.2">
      <c r="A53" s="489"/>
      <c r="B53" s="489"/>
      <c r="C53" s="489"/>
      <c r="D53" s="489"/>
      <c r="E53" s="489"/>
      <c r="F53" s="489"/>
      <c r="G53" s="489"/>
      <c r="H53" s="489"/>
      <c r="I53" s="489"/>
      <c r="J53" s="489"/>
      <c r="K53" s="489"/>
      <c r="L53" s="489"/>
      <c r="M53" s="489"/>
      <c r="N53" s="489"/>
      <c r="O53" s="489"/>
      <c r="P53" s="489"/>
      <c r="Q53" s="489"/>
      <c r="R53" s="489"/>
      <c r="S53" s="489"/>
      <c r="T53" s="12"/>
      <c r="U53" s="15"/>
      <c r="V53" s="15"/>
      <c r="W53" s="15"/>
      <c r="X53" s="15"/>
      <c r="Y53" s="15"/>
      <c r="Z53" s="15"/>
      <c r="AA53" s="15"/>
      <c r="AB53" s="15"/>
      <c r="AC53" s="15"/>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row>
    <row r="54" spans="1:112" ht="12.75" customHeight="1" x14ac:dyDescent="0.2">
      <c r="A54" s="489" t="s">
        <v>307</v>
      </c>
      <c r="B54" s="489"/>
      <c r="C54" s="489"/>
      <c r="D54" s="489"/>
      <c r="E54" s="489"/>
      <c r="F54" s="489"/>
      <c r="G54" s="489"/>
      <c r="H54" s="489"/>
      <c r="I54" s="489"/>
      <c r="J54" s="489"/>
      <c r="K54" s="489"/>
      <c r="L54" s="489"/>
      <c r="M54" s="489"/>
      <c r="N54" s="489"/>
      <c r="O54" s="489"/>
      <c r="P54" s="489"/>
      <c r="Q54" s="489"/>
      <c r="R54" s="489"/>
      <c r="S54" s="489"/>
      <c r="T54" s="12"/>
      <c r="U54" s="15"/>
      <c r="V54" s="15"/>
      <c r="W54" s="15"/>
      <c r="X54" s="15"/>
      <c r="Y54" s="15"/>
      <c r="Z54" s="15"/>
      <c r="AA54" s="15"/>
      <c r="AB54" s="15"/>
      <c r="AC54" s="15"/>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row>
    <row r="55" spans="1:112" ht="14.1" customHeight="1" x14ac:dyDescent="0.2">
      <c r="A55" s="489"/>
      <c r="B55" s="489"/>
      <c r="C55" s="489"/>
      <c r="D55" s="489"/>
      <c r="E55" s="489"/>
      <c r="F55" s="489"/>
      <c r="G55" s="489"/>
      <c r="H55" s="489"/>
      <c r="I55" s="489"/>
      <c r="J55" s="489"/>
      <c r="K55" s="489"/>
      <c r="L55" s="489"/>
      <c r="M55" s="489"/>
      <c r="N55" s="489"/>
      <c r="O55" s="489"/>
      <c r="P55" s="489"/>
      <c r="Q55" s="489"/>
      <c r="R55" s="489"/>
      <c r="S55" s="489"/>
      <c r="T55" s="12"/>
      <c r="U55" s="15"/>
      <c r="V55" s="15"/>
      <c r="W55" s="15"/>
      <c r="X55" s="15"/>
      <c r="Y55" s="15"/>
      <c r="Z55" s="15"/>
      <c r="AA55" s="15"/>
      <c r="AB55" s="15"/>
      <c r="AC55" s="15"/>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row>
    <row r="56" spans="1:112" ht="14.1" customHeight="1" x14ac:dyDescent="0.2">
      <c r="A56" s="489"/>
      <c r="B56" s="489"/>
      <c r="C56" s="489"/>
      <c r="D56" s="489"/>
      <c r="E56" s="489"/>
      <c r="F56" s="489"/>
      <c r="G56" s="489"/>
      <c r="H56" s="489"/>
      <c r="I56" s="489"/>
      <c r="J56" s="489"/>
      <c r="K56" s="489"/>
      <c r="L56" s="489"/>
      <c r="M56" s="489"/>
      <c r="N56" s="489"/>
      <c r="O56" s="489"/>
      <c r="P56" s="489"/>
      <c r="Q56" s="489"/>
      <c r="R56" s="489"/>
      <c r="S56" s="489"/>
      <c r="T56" s="12"/>
      <c r="U56" s="15"/>
      <c r="V56" s="15"/>
      <c r="W56" s="15"/>
      <c r="X56" s="15"/>
      <c r="Y56" s="15"/>
      <c r="Z56" s="15"/>
      <c r="AA56" s="15"/>
      <c r="AB56" s="15"/>
      <c r="AC56" s="15"/>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row>
    <row r="57" spans="1:112" ht="14.1" customHeight="1" x14ac:dyDescent="0.2">
      <c r="A57" s="489"/>
      <c r="B57" s="489"/>
      <c r="C57" s="489"/>
      <c r="D57" s="489"/>
      <c r="E57" s="489"/>
      <c r="F57" s="489"/>
      <c r="G57" s="489"/>
      <c r="H57" s="489"/>
      <c r="I57" s="489"/>
      <c r="J57" s="489"/>
      <c r="K57" s="489"/>
      <c r="L57" s="489"/>
      <c r="M57" s="489"/>
      <c r="N57" s="489"/>
      <c r="O57" s="489"/>
      <c r="P57" s="489"/>
      <c r="Q57" s="489"/>
      <c r="R57" s="489"/>
      <c r="S57" s="489"/>
      <c r="T57" s="12"/>
      <c r="U57" s="15"/>
      <c r="V57" s="15"/>
      <c r="W57" s="15"/>
      <c r="X57" s="15"/>
      <c r="Y57" s="15"/>
      <c r="Z57" s="15"/>
      <c r="AA57" s="15"/>
      <c r="AB57" s="15"/>
      <c r="AC57" s="15"/>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row>
    <row r="58" spans="1:112" ht="22.5" customHeight="1" x14ac:dyDescent="0.2">
      <c r="A58" s="489"/>
      <c r="B58" s="489"/>
      <c r="C58" s="489"/>
      <c r="D58" s="489"/>
      <c r="E58" s="489"/>
      <c r="F58" s="489"/>
      <c r="G58" s="489"/>
      <c r="H58" s="489"/>
      <c r="I58" s="489"/>
      <c r="J58" s="489"/>
      <c r="K58" s="489"/>
      <c r="L58" s="489"/>
      <c r="M58" s="489"/>
      <c r="N58" s="489"/>
      <c r="O58" s="489"/>
      <c r="P58" s="489"/>
      <c r="Q58" s="489"/>
      <c r="R58" s="489"/>
      <c r="S58" s="489"/>
      <c r="T58" s="12"/>
      <c r="U58" s="15"/>
      <c r="V58" s="15"/>
      <c r="W58" s="15"/>
      <c r="X58" s="15"/>
      <c r="Y58" s="15"/>
      <c r="Z58" s="15"/>
      <c r="AA58" s="15"/>
      <c r="AB58" s="15"/>
      <c r="AC58" s="15"/>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row>
    <row r="59" spans="1:112" x14ac:dyDescent="0.2">
      <c r="A59" s="20"/>
      <c r="B59" s="20"/>
      <c r="C59" s="28"/>
      <c r="D59" s="28"/>
      <c r="E59" s="28"/>
      <c r="F59" s="22"/>
      <c r="G59" s="29"/>
      <c r="H59" s="22"/>
      <c r="I59" s="30"/>
      <c r="J59" s="30"/>
      <c r="K59" s="31"/>
      <c r="L59" s="31"/>
      <c r="M59" s="32"/>
      <c r="N59" s="20"/>
      <c r="O59" s="20"/>
      <c r="P59" s="20"/>
      <c r="Q59" s="20"/>
      <c r="R59" s="20"/>
      <c r="S59" s="20"/>
      <c r="T59" s="12"/>
      <c r="U59" s="15"/>
      <c r="V59" s="15"/>
      <c r="W59" s="15"/>
      <c r="X59" s="15"/>
      <c r="Y59" s="15"/>
      <c r="Z59" s="15"/>
      <c r="AA59" s="15"/>
      <c r="AB59" s="15"/>
      <c r="AC59" s="15"/>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row>
    <row r="60" spans="1:112" ht="14.1" customHeight="1" x14ac:dyDescent="0.2">
      <c r="A60" s="489" t="s">
        <v>289</v>
      </c>
      <c r="B60" s="489"/>
      <c r="C60" s="489"/>
      <c r="D60" s="489"/>
      <c r="E60" s="489"/>
      <c r="F60" s="489"/>
      <c r="G60" s="489"/>
      <c r="H60" s="489"/>
      <c r="I60" s="489"/>
      <c r="J60" s="489"/>
      <c r="K60" s="489"/>
      <c r="L60" s="489"/>
      <c r="M60" s="489"/>
      <c r="N60" s="489"/>
      <c r="O60" s="489"/>
      <c r="P60" s="489"/>
      <c r="Q60" s="489"/>
      <c r="R60" s="489"/>
      <c r="S60" s="489"/>
      <c r="T60" s="274"/>
      <c r="U60" s="15"/>
      <c r="V60" s="15"/>
      <c r="W60" s="15"/>
      <c r="X60" s="15"/>
      <c r="Y60" s="15"/>
      <c r="Z60" s="15"/>
      <c r="AA60" s="15"/>
      <c r="AB60" s="15"/>
      <c r="AC60" s="15"/>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row>
    <row r="61" spans="1:112" ht="14.1" customHeight="1" x14ac:dyDescent="0.2">
      <c r="A61" s="489"/>
      <c r="B61" s="489"/>
      <c r="C61" s="489"/>
      <c r="D61" s="489"/>
      <c r="E61" s="489"/>
      <c r="F61" s="489"/>
      <c r="G61" s="489"/>
      <c r="H61" s="489"/>
      <c r="I61" s="489"/>
      <c r="J61" s="489"/>
      <c r="K61" s="489"/>
      <c r="L61" s="489"/>
      <c r="M61" s="489"/>
      <c r="N61" s="489"/>
      <c r="O61" s="489"/>
      <c r="P61" s="489"/>
      <c r="Q61" s="489"/>
      <c r="R61" s="489"/>
      <c r="S61" s="489"/>
      <c r="T61" s="274"/>
      <c r="U61" s="15"/>
      <c r="V61" s="15"/>
      <c r="W61" s="15"/>
      <c r="X61" s="15"/>
      <c r="Y61" s="15"/>
      <c r="Z61" s="15"/>
      <c r="AA61" s="15"/>
      <c r="AB61" s="15"/>
      <c r="AC61" s="15"/>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row>
    <row r="62" spans="1:112" ht="14.1" customHeight="1" x14ac:dyDescent="0.2">
      <c r="A62" s="489"/>
      <c r="B62" s="489"/>
      <c r="C62" s="489"/>
      <c r="D62" s="489"/>
      <c r="E62" s="489"/>
      <c r="F62" s="489"/>
      <c r="G62" s="489"/>
      <c r="H62" s="489"/>
      <c r="I62" s="489"/>
      <c r="J62" s="489"/>
      <c r="K62" s="489"/>
      <c r="L62" s="489"/>
      <c r="M62" s="489"/>
      <c r="N62" s="489"/>
      <c r="O62" s="489"/>
      <c r="P62" s="489"/>
      <c r="Q62" s="489"/>
      <c r="R62" s="489"/>
      <c r="S62" s="489"/>
      <c r="T62" s="274"/>
      <c r="U62" s="15"/>
      <c r="V62" s="15"/>
      <c r="W62" s="15"/>
      <c r="X62" s="15"/>
      <c r="Y62" s="15"/>
      <c r="Z62" s="15"/>
      <c r="AA62" s="15"/>
      <c r="AB62" s="15"/>
      <c r="AC62" s="15"/>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row>
    <row r="63" spans="1:112" ht="14.1" customHeight="1" x14ac:dyDescent="0.2">
      <c r="A63" s="489"/>
      <c r="B63" s="489"/>
      <c r="C63" s="489"/>
      <c r="D63" s="489"/>
      <c r="E63" s="489"/>
      <c r="F63" s="489"/>
      <c r="G63" s="489"/>
      <c r="H63" s="489"/>
      <c r="I63" s="489"/>
      <c r="J63" s="489"/>
      <c r="K63" s="489"/>
      <c r="L63" s="489"/>
      <c r="M63" s="489"/>
      <c r="N63" s="489"/>
      <c r="O63" s="489"/>
      <c r="P63" s="489"/>
      <c r="Q63" s="489"/>
      <c r="R63" s="489"/>
      <c r="S63" s="489"/>
      <c r="T63" s="274"/>
      <c r="U63" s="15"/>
      <c r="V63" s="15"/>
      <c r="W63" s="15"/>
      <c r="X63" s="15"/>
      <c r="Y63" s="15"/>
      <c r="Z63" s="15"/>
      <c r="AA63" s="15"/>
      <c r="AB63" s="15"/>
      <c r="AC63" s="15"/>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row>
    <row r="64" spans="1:112" ht="12.75" customHeight="1" x14ac:dyDescent="0.2">
      <c r="A64" s="489"/>
      <c r="B64" s="489"/>
      <c r="C64" s="489"/>
      <c r="D64" s="489"/>
      <c r="E64" s="489"/>
      <c r="F64" s="489"/>
      <c r="G64" s="489"/>
      <c r="H64" s="489"/>
      <c r="I64" s="489"/>
      <c r="J64" s="489"/>
      <c r="K64" s="489"/>
      <c r="L64" s="489"/>
      <c r="M64" s="489"/>
      <c r="N64" s="489"/>
      <c r="O64" s="489"/>
      <c r="P64" s="489"/>
      <c r="Q64" s="489"/>
      <c r="R64" s="489"/>
      <c r="S64" s="489"/>
      <c r="T64" s="274"/>
      <c r="U64" s="15"/>
      <c r="V64" s="15"/>
      <c r="W64" s="15"/>
      <c r="X64" s="15"/>
      <c r="Y64" s="15"/>
      <c r="Z64" s="15"/>
      <c r="AA64" s="15"/>
      <c r="AB64" s="15"/>
      <c r="AC64" s="15"/>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row>
    <row r="65" spans="1:176" ht="14.1" customHeight="1" x14ac:dyDescent="0.2">
      <c r="A65" s="34" t="s">
        <v>199</v>
      </c>
      <c r="B65" s="20"/>
      <c r="C65" s="28"/>
      <c r="D65" s="28"/>
      <c r="E65" s="28"/>
      <c r="F65" s="22"/>
      <c r="G65" s="29"/>
      <c r="H65" s="22"/>
      <c r="I65" s="30"/>
      <c r="J65" s="30"/>
      <c r="K65" s="31"/>
      <c r="L65" s="31"/>
      <c r="M65" s="35"/>
      <c r="N65" s="20"/>
      <c r="O65" s="20"/>
      <c r="P65" s="20"/>
      <c r="Q65" s="20"/>
      <c r="R65" s="20"/>
      <c r="S65" s="20"/>
      <c r="T65" s="12"/>
      <c r="U65" s="15"/>
      <c r="V65" s="15"/>
      <c r="W65" s="15"/>
      <c r="X65" s="15"/>
      <c r="Y65" s="15"/>
      <c r="Z65" s="15"/>
      <c r="AA65" s="15"/>
      <c r="AB65" s="15"/>
      <c r="AC65" s="15"/>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row>
    <row r="66" spans="1:176" ht="14.1" customHeight="1" x14ac:dyDescent="0.2">
      <c r="A66" s="34"/>
      <c r="B66" s="20"/>
      <c r="C66" s="28"/>
      <c r="D66" s="28"/>
      <c r="E66" s="28"/>
      <c r="F66" s="22"/>
      <c r="G66" s="29"/>
      <c r="H66" s="22"/>
      <c r="I66" s="30"/>
      <c r="J66" s="30"/>
      <c r="K66" s="31"/>
      <c r="L66" s="31"/>
      <c r="M66" s="35"/>
      <c r="N66" s="20"/>
      <c r="O66" s="20"/>
      <c r="P66" s="20"/>
      <c r="Q66" s="20"/>
      <c r="R66" s="20"/>
      <c r="S66" s="20"/>
      <c r="T66" s="12"/>
      <c r="U66" s="15"/>
      <c r="V66" s="15"/>
      <c r="W66" s="15"/>
      <c r="X66" s="15"/>
      <c r="Y66" s="15"/>
      <c r="Z66" s="15"/>
      <c r="AA66" s="15"/>
      <c r="AB66" s="15"/>
      <c r="AC66" s="15"/>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row>
    <row r="67" spans="1:176" ht="14.1" customHeight="1" x14ac:dyDescent="0.2">
      <c r="A67" s="34"/>
      <c r="B67" s="20"/>
      <c r="C67" s="28"/>
      <c r="D67" s="28"/>
      <c r="E67" s="28"/>
      <c r="F67" s="22"/>
      <c r="G67" s="29"/>
      <c r="H67" s="22"/>
      <c r="I67" s="30"/>
      <c r="J67" s="30"/>
      <c r="K67" s="31"/>
      <c r="L67" s="31"/>
      <c r="M67" s="35"/>
      <c r="N67" s="20"/>
      <c r="O67" s="20"/>
      <c r="P67" s="20"/>
      <c r="Q67" s="20"/>
      <c r="R67" s="20"/>
      <c r="S67" s="20"/>
      <c r="T67" s="12"/>
      <c r="U67" s="15"/>
      <c r="V67" s="15"/>
      <c r="W67" s="15"/>
      <c r="X67" s="15"/>
      <c r="Y67" s="15"/>
      <c r="Z67" s="15"/>
      <c r="AA67" s="15"/>
      <c r="AB67" s="15"/>
      <c r="AC67" s="15"/>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row>
    <row r="68" spans="1:176" ht="14.1" customHeight="1" x14ac:dyDescent="0.2">
      <c r="A68" s="488" t="s">
        <v>353</v>
      </c>
      <c r="B68" s="488"/>
      <c r="C68" s="488"/>
      <c r="D68" s="488"/>
      <c r="E68" s="488"/>
      <c r="F68" s="488"/>
      <c r="G68" s="488"/>
      <c r="H68" s="488"/>
      <c r="I68" s="488"/>
      <c r="J68" s="488"/>
      <c r="K68" s="488"/>
      <c r="L68" s="488"/>
      <c r="M68" s="488"/>
      <c r="N68" s="488"/>
      <c r="O68" s="488"/>
      <c r="P68" s="488"/>
      <c r="Q68" s="488"/>
      <c r="R68" s="488"/>
      <c r="S68" s="488"/>
      <c r="T68" s="12"/>
      <c r="U68" s="15"/>
      <c r="V68" s="15"/>
      <c r="W68" s="15"/>
      <c r="X68" s="15"/>
      <c r="Y68" s="15"/>
      <c r="Z68" s="15"/>
      <c r="AA68" s="15"/>
      <c r="AB68" s="15"/>
      <c r="AC68" s="15"/>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row>
    <row r="69" spans="1:176" ht="14.1" customHeight="1" x14ac:dyDescent="0.2">
      <c r="A69" s="488"/>
      <c r="B69" s="488"/>
      <c r="C69" s="488"/>
      <c r="D69" s="488"/>
      <c r="E69" s="488"/>
      <c r="F69" s="488"/>
      <c r="G69" s="488"/>
      <c r="H69" s="488"/>
      <c r="I69" s="488"/>
      <c r="J69" s="488"/>
      <c r="K69" s="488"/>
      <c r="L69" s="488"/>
      <c r="M69" s="488"/>
      <c r="N69" s="488"/>
      <c r="O69" s="488"/>
      <c r="P69" s="488"/>
      <c r="Q69" s="488"/>
      <c r="R69" s="488"/>
      <c r="S69" s="488"/>
      <c r="T69" s="12"/>
      <c r="U69" s="15"/>
      <c r="V69" s="15"/>
      <c r="W69" s="15"/>
      <c r="X69" s="15"/>
      <c r="Y69" s="15"/>
      <c r="Z69" s="15"/>
      <c r="AA69" s="15"/>
      <c r="AB69" s="15"/>
      <c r="AC69" s="15"/>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row>
    <row r="70" spans="1:176" customFormat="1" ht="15" x14ac:dyDescent="0.25">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c r="CX70" s="584"/>
      <c r="CY70" s="584"/>
      <c r="CZ70" s="584"/>
      <c r="DA70" s="584"/>
      <c r="DB70" s="584"/>
      <c r="DC70" s="584"/>
      <c r="DD70" s="584"/>
      <c r="DE70" s="584"/>
      <c r="DF70" s="584"/>
      <c r="DG70" s="584"/>
      <c r="DH70" s="584"/>
      <c r="DI70" s="584"/>
      <c r="DJ70" s="584"/>
      <c r="DK70" s="584"/>
      <c r="DL70" s="584"/>
      <c r="DM70" s="584"/>
      <c r="DN70" s="584"/>
      <c r="DO70" s="584"/>
      <c r="DP70" s="584"/>
      <c r="DQ70" s="584"/>
      <c r="DR70" s="584"/>
      <c r="DS70" s="584"/>
      <c r="DT70" s="584"/>
      <c r="DU70" s="584"/>
      <c r="DV70" s="584"/>
      <c r="DW70" s="584"/>
      <c r="DX70" s="584"/>
      <c r="DY70" s="584"/>
      <c r="DZ70" s="584"/>
      <c r="EA70" s="584"/>
      <c r="EB70" s="584"/>
      <c r="EC70" s="584"/>
      <c r="ED70" s="584"/>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c r="FA70" s="584"/>
      <c r="FB70" s="584"/>
      <c r="FC70" s="584"/>
      <c r="FD70" s="584"/>
      <c r="FE70" s="584"/>
      <c r="FF70" s="584"/>
      <c r="FG70" s="584"/>
      <c r="FH70" s="584"/>
      <c r="FI70" s="584"/>
      <c r="FJ70" s="584"/>
      <c r="FK70" s="584"/>
      <c r="FL70" s="584"/>
      <c r="FM70" s="584"/>
      <c r="FN70" s="584"/>
      <c r="FO70" s="584"/>
      <c r="FP70" s="584"/>
      <c r="FQ70" s="584"/>
      <c r="FR70" s="584"/>
      <c r="FS70" s="584"/>
      <c r="FT70" s="584"/>
    </row>
    <row r="71" spans="1:176" customFormat="1" ht="145.5" customHeight="1" x14ac:dyDescent="0.25">
      <c r="A71" s="489" t="s">
        <v>355</v>
      </c>
      <c r="B71" s="489"/>
      <c r="C71" s="489"/>
      <c r="D71" s="489"/>
      <c r="E71" s="489"/>
      <c r="F71" s="489"/>
      <c r="G71" s="489"/>
      <c r="H71" s="489"/>
      <c r="I71" s="489"/>
      <c r="J71" s="489"/>
      <c r="K71" s="489"/>
      <c r="L71" s="489"/>
      <c r="M71" s="489"/>
      <c r="N71" s="489"/>
      <c r="O71" s="489"/>
      <c r="P71" s="489"/>
      <c r="Q71" s="489"/>
      <c r="R71" s="489"/>
      <c r="S71" s="489"/>
      <c r="T71" s="584"/>
      <c r="U71" s="584"/>
      <c r="V71" s="584"/>
      <c r="W71" s="584"/>
      <c r="X71" s="584"/>
      <c r="Y71" s="584"/>
      <c r="Z71" s="584"/>
      <c r="AA71" s="584"/>
      <c r="AB71" s="584"/>
      <c r="AC71" s="584"/>
      <c r="AD71" s="584"/>
      <c r="AE71" s="584"/>
      <c r="AF71" s="584"/>
      <c r="AG71" s="584"/>
      <c r="AH71" s="584"/>
      <c r="AI71" s="584"/>
      <c r="AJ71" s="584"/>
      <c r="AK71" s="584"/>
      <c r="AL71" s="584"/>
      <c r="AM71" s="584"/>
      <c r="AN71" s="584"/>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c r="CX71" s="584"/>
      <c r="CY71" s="584"/>
      <c r="CZ71" s="584"/>
      <c r="DA71" s="584"/>
      <c r="DB71" s="584"/>
      <c r="DC71" s="584"/>
      <c r="DD71" s="584"/>
      <c r="DE71" s="584"/>
      <c r="DF71" s="584"/>
      <c r="DG71" s="584"/>
      <c r="DH71" s="584"/>
      <c r="DI71" s="584"/>
      <c r="DJ71" s="584"/>
      <c r="DK71" s="584"/>
      <c r="DL71" s="584"/>
      <c r="DM71" s="584"/>
      <c r="DN71" s="584"/>
      <c r="DO71" s="584"/>
      <c r="DP71" s="584"/>
      <c r="DQ71" s="584"/>
      <c r="DR71" s="584"/>
      <c r="DS71" s="584"/>
      <c r="DT71" s="584"/>
      <c r="DU71" s="584"/>
      <c r="DV71" s="584"/>
      <c r="DW71" s="584"/>
      <c r="DX71" s="584"/>
      <c r="DY71" s="584"/>
      <c r="DZ71" s="584"/>
      <c r="EA71" s="584"/>
      <c r="EB71" s="584"/>
      <c r="EC71" s="584"/>
      <c r="ED71" s="584"/>
      <c r="EE71" s="584"/>
      <c r="EF71" s="584"/>
      <c r="EG71" s="584"/>
      <c r="EH71" s="584"/>
      <c r="EI71" s="584"/>
      <c r="EJ71" s="584"/>
      <c r="EK71" s="584"/>
      <c r="EL71" s="584"/>
      <c r="EM71" s="584"/>
      <c r="EN71" s="584"/>
      <c r="EO71" s="584"/>
      <c r="EP71" s="584"/>
      <c r="EQ71" s="584"/>
      <c r="ER71" s="584"/>
      <c r="ES71" s="584"/>
      <c r="ET71" s="584"/>
      <c r="EU71" s="584"/>
      <c r="EV71" s="584"/>
      <c r="EW71" s="584"/>
      <c r="EX71" s="584"/>
      <c r="EY71" s="584"/>
      <c r="EZ71" s="584"/>
      <c r="FA71" s="584"/>
      <c r="FB71" s="584"/>
      <c r="FC71" s="584"/>
      <c r="FD71" s="584"/>
      <c r="FE71" s="584"/>
      <c r="FF71" s="584"/>
      <c r="FG71" s="584"/>
      <c r="FH71" s="584"/>
      <c r="FI71" s="584"/>
      <c r="FJ71" s="584"/>
      <c r="FK71" s="584"/>
      <c r="FL71" s="584"/>
      <c r="FM71" s="584"/>
      <c r="FN71" s="584"/>
      <c r="FO71" s="584"/>
      <c r="FP71" s="584"/>
      <c r="FQ71" s="584"/>
      <c r="FR71" s="584"/>
      <c r="FS71" s="584"/>
      <c r="FT71" s="584"/>
    </row>
    <row r="72" spans="1:176" customFormat="1" ht="14.1" customHeight="1" x14ac:dyDescent="0.25">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c r="CX72" s="584"/>
      <c r="CY72" s="584"/>
      <c r="CZ72" s="584"/>
      <c r="DA72" s="584"/>
      <c r="DB72" s="584"/>
      <c r="DC72" s="584"/>
      <c r="DD72" s="584"/>
      <c r="DE72" s="584"/>
      <c r="DF72" s="584"/>
      <c r="DG72" s="584"/>
      <c r="DH72" s="584"/>
      <c r="DI72" s="584"/>
      <c r="DJ72" s="584"/>
      <c r="DK72" s="584"/>
      <c r="DL72" s="584"/>
      <c r="DM72" s="584"/>
      <c r="DN72" s="584"/>
      <c r="DO72" s="584"/>
      <c r="DP72" s="584"/>
      <c r="DQ72" s="584"/>
      <c r="DR72" s="584"/>
      <c r="DS72" s="584"/>
      <c r="DT72" s="584"/>
      <c r="DU72" s="584"/>
      <c r="DV72" s="584"/>
      <c r="DW72" s="584"/>
      <c r="DX72" s="584"/>
      <c r="DY72" s="584"/>
      <c r="DZ72" s="584"/>
      <c r="EA72" s="584"/>
      <c r="EB72" s="584"/>
      <c r="EC72" s="584"/>
      <c r="ED72" s="584"/>
      <c r="EE72" s="584"/>
      <c r="EF72" s="584"/>
      <c r="EG72" s="584"/>
      <c r="EH72" s="584"/>
      <c r="EI72" s="584"/>
      <c r="EJ72" s="584"/>
      <c r="EK72" s="584"/>
      <c r="EL72" s="584"/>
      <c r="EM72" s="584"/>
      <c r="EN72" s="584"/>
      <c r="EO72" s="584"/>
      <c r="EP72" s="584"/>
      <c r="EQ72" s="584"/>
      <c r="ER72" s="584"/>
      <c r="ES72" s="584"/>
      <c r="ET72" s="584"/>
      <c r="EU72" s="584"/>
      <c r="EV72" s="584"/>
      <c r="EW72" s="584"/>
      <c r="EX72" s="584"/>
      <c r="EY72" s="584"/>
      <c r="EZ72" s="584"/>
      <c r="FA72" s="584"/>
      <c r="FB72" s="584"/>
      <c r="FC72" s="584"/>
      <c r="FD72" s="584"/>
      <c r="FE72" s="584"/>
      <c r="FF72" s="584"/>
      <c r="FG72" s="584"/>
      <c r="FH72" s="584"/>
      <c r="FI72" s="584"/>
      <c r="FJ72" s="584"/>
      <c r="FK72" s="584"/>
      <c r="FL72" s="584"/>
      <c r="FM72" s="584"/>
      <c r="FN72" s="584"/>
      <c r="FO72" s="584"/>
      <c r="FP72" s="584"/>
      <c r="FQ72" s="584"/>
      <c r="FR72" s="584"/>
      <c r="FS72" s="584"/>
      <c r="FT72" s="584"/>
    </row>
    <row r="73" spans="1:176" ht="14.1" customHeight="1" x14ac:dyDescent="0.2">
      <c r="A73" s="562" t="s">
        <v>254</v>
      </c>
      <c r="B73" s="562"/>
      <c r="C73" s="562"/>
      <c r="D73" s="562"/>
      <c r="E73" s="562"/>
      <c r="F73" s="562"/>
      <c r="G73" s="562"/>
      <c r="H73" s="562"/>
      <c r="I73" s="562"/>
      <c r="J73" s="562"/>
      <c r="K73" s="562"/>
      <c r="L73" s="562"/>
      <c r="M73" s="562"/>
      <c r="N73" s="562"/>
      <c r="O73" s="562"/>
      <c r="P73" s="562"/>
      <c r="Q73" s="562"/>
      <c r="R73" s="562"/>
      <c r="S73" s="562"/>
      <c r="T73" s="275"/>
      <c r="U73" s="15"/>
      <c r="V73" s="15"/>
      <c r="W73" s="15"/>
      <c r="X73" s="15"/>
      <c r="Y73" s="15"/>
      <c r="Z73" s="15"/>
      <c r="AA73" s="15"/>
      <c r="AB73" s="15"/>
      <c r="AC73" s="15"/>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row>
    <row r="74" spans="1:176" ht="14.1" customHeight="1" x14ac:dyDescent="0.2">
      <c r="A74" s="562"/>
      <c r="B74" s="562"/>
      <c r="C74" s="562"/>
      <c r="D74" s="562"/>
      <c r="E74" s="562"/>
      <c r="F74" s="562"/>
      <c r="G74" s="562"/>
      <c r="H74" s="562"/>
      <c r="I74" s="562"/>
      <c r="J74" s="562"/>
      <c r="K74" s="562"/>
      <c r="L74" s="562"/>
      <c r="M74" s="562"/>
      <c r="N74" s="562"/>
      <c r="O74" s="562"/>
      <c r="P74" s="562"/>
      <c r="Q74" s="562"/>
      <c r="R74" s="562"/>
      <c r="S74" s="562"/>
      <c r="T74" s="275"/>
      <c r="U74" s="15"/>
      <c r="V74" s="15"/>
      <c r="W74" s="15"/>
      <c r="X74" s="15"/>
      <c r="Y74" s="15"/>
      <c r="Z74" s="15"/>
      <c r="AA74" s="15"/>
      <c r="AB74" s="15"/>
      <c r="AC74" s="15"/>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row>
    <row r="75" spans="1:176" ht="12.75" customHeight="1" x14ac:dyDescent="0.2">
      <c r="A75" s="36"/>
      <c r="B75" s="20"/>
      <c r="C75" s="28"/>
      <c r="D75" s="28"/>
      <c r="E75" s="28"/>
      <c r="F75" s="22"/>
      <c r="G75" s="29"/>
      <c r="H75" s="22"/>
      <c r="I75" s="30"/>
      <c r="J75" s="30"/>
      <c r="K75" s="31"/>
      <c r="L75" s="31"/>
      <c r="M75" s="35"/>
      <c r="N75" s="20"/>
      <c r="O75" s="20"/>
      <c r="P75" s="20"/>
      <c r="Q75" s="20"/>
      <c r="R75" s="20"/>
      <c r="S75" s="20"/>
      <c r="T75" s="12"/>
      <c r="U75" s="15"/>
      <c r="V75" s="15"/>
      <c r="W75" s="15"/>
      <c r="X75" s="15"/>
      <c r="Y75" s="15"/>
      <c r="Z75" s="15"/>
      <c r="AA75" s="15"/>
      <c r="AB75" s="15"/>
      <c r="AC75" s="15"/>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row>
    <row r="76" spans="1:176" ht="15" customHeight="1" x14ac:dyDescent="0.3">
      <c r="A76" s="36"/>
      <c r="B76" s="20"/>
      <c r="C76" s="28"/>
      <c r="D76" s="28"/>
      <c r="E76" s="28"/>
      <c r="F76" s="22"/>
      <c r="G76" s="29"/>
      <c r="H76" s="22"/>
      <c r="I76" s="30"/>
      <c r="J76" s="30"/>
      <c r="K76" s="31"/>
      <c r="L76" s="31"/>
      <c r="M76" s="35"/>
      <c r="N76" s="20"/>
      <c r="O76" s="20"/>
      <c r="P76" s="20"/>
      <c r="Q76" s="20"/>
      <c r="R76" s="20"/>
      <c r="S76" s="20"/>
      <c r="T76" s="12"/>
      <c r="U76" s="33"/>
      <c r="V76" s="33"/>
      <c r="W76" s="33"/>
      <c r="X76" s="33"/>
      <c r="Y76" s="33"/>
      <c r="Z76" s="15"/>
      <c r="AA76" s="15"/>
      <c r="AB76" s="15"/>
      <c r="AC76" s="15"/>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row>
    <row r="77" spans="1:176" ht="15" customHeight="1" x14ac:dyDescent="0.3">
      <c r="A77" s="36"/>
      <c r="B77" s="20"/>
      <c r="C77" s="28"/>
      <c r="D77" s="28"/>
      <c r="E77" s="28"/>
      <c r="F77" s="22"/>
      <c r="G77" s="29"/>
      <c r="H77" s="22"/>
      <c r="I77" s="30"/>
      <c r="J77" s="30"/>
      <c r="K77" s="31"/>
      <c r="L77" s="31"/>
      <c r="M77" s="35"/>
      <c r="N77" s="20"/>
      <c r="O77" s="20"/>
      <c r="P77" s="20"/>
      <c r="Q77" s="20"/>
      <c r="R77" s="20"/>
      <c r="S77" s="20"/>
      <c r="T77" s="12"/>
      <c r="U77" s="33"/>
      <c r="V77" s="33"/>
      <c r="W77" s="33"/>
      <c r="X77" s="33"/>
      <c r="Y77" s="33"/>
      <c r="Z77" s="15"/>
      <c r="AA77" s="15"/>
      <c r="AB77" s="15"/>
      <c r="AC77" s="15"/>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row>
    <row r="78" spans="1:176" ht="15" customHeight="1" x14ac:dyDescent="0.3">
      <c r="A78" s="36"/>
      <c r="B78" s="20"/>
      <c r="C78" s="28"/>
      <c r="D78" s="28"/>
      <c r="E78" s="28"/>
      <c r="F78" s="22"/>
      <c r="G78" s="29"/>
      <c r="H78" s="22"/>
      <c r="I78" s="30"/>
      <c r="J78" s="30"/>
      <c r="K78" s="31"/>
      <c r="L78" s="31"/>
      <c r="M78" s="35"/>
      <c r="N78" s="20"/>
      <c r="O78" s="20"/>
      <c r="P78" s="20"/>
      <c r="Q78" s="20"/>
      <c r="R78" s="20"/>
      <c r="S78" s="20"/>
      <c r="T78" s="12"/>
      <c r="U78" s="33"/>
      <c r="V78" s="33"/>
      <c r="W78" s="33"/>
      <c r="X78" s="33"/>
      <c r="Y78" s="33"/>
      <c r="Z78" s="15"/>
      <c r="AA78" s="15"/>
      <c r="AB78" s="15"/>
      <c r="AC78" s="15"/>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row>
    <row r="79" spans="1:176" ht="15" customHeight="1" x14ac:dyDescent="0.3">
      <c r="A79" s="36"/>
      <c r="B79" s="20"/>
      <c r="C79" s="28"/>
      <c r="D79" s="28"/>
      <c r="E79" s="28"/>
      <c r="F79" s="22"/>
      <c r="G79" s="29"/>
      <c r="H79" s="22"/>
      <c r="I79" s="30"/>
      <c r="J79" s="30"/>
      <c r="K79" s="31"/>
      <c r="L79" s="31"/>
      <c r="M79" s="35"/>
      <c r="N79" s="20"/>
      <c r="O79" s="20"/>
      <c r="P79" s="20"/>
      <c r="Q79" s="20"/>
      <c r="R79" s="20"/>
      <c r="S79" s="20"/>
      <c r="T79" s="12"/>
      <c r="U79" s="33"/>
      <c r="V79" s="33"/>
      <c r="W79" s="33"/>
      <c r="X79" s="33"/>
      <c r="Y79" s="33"/>
      <c r="Z79" s="15"/>
      <c r="AA79" s="15"/>
      <c r="AB79" s="15"/>
      <c r="AC79" s="15"/>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row>
    <row r="80" spans="1:176" ht="15" customHeight="1" x14ac:dyDescent="0.3">
      <c r="A80" s="10"/>
      <c r="B80" s="20"/>
      <c r="C80" s="28"/>
      <c r="D80" s="28"/>
      <c r="E80" s="28"/>
      <c r="F80" s="22"/>
      <c r="G80" s="29"/>
      <c r="H80" s="22"/>
      <c r="I80" s="30"/>
      <c r="J80" s="30"/>
      <c r="K80" s="31"/>
      <c r="L80" s="31"/>
      <c r="M80" s="35"/>
      <c r="N80" s="20"/>
      <c r="O80" s="20"/>
      <c r="P80" s="20"/>
      <c r="Q80" s="20"/>
      <c r="R80" s="20"/>
      <c r="S80" s="20"/>
      <c r="T80" s="12"/>
      <c r="U80" s="33"/>
      <c r="V80" s="33"/>
      <c r="W80" s="33"/>
      <c r="X80" s="33"/>
      <c r="Y80" s="33"/>
      <c r="Z80" s="15"/>
      <c r="AA80" s="15"/>
      <c r="AB80" s="15"/>
      <c r="AC80" s="15"/>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row>
    <row r="81" spans="1:112" ht="15" customHeight="1" x14ac:dyDescent="0.3">
      <c r="A81" s="36"/>
      <c r="B81" s="20"/>
      <c r="C81" s="28"/>
      <c r="D81" s="28"/>
      <c r="E81" s="28"/>
      <c r="F81" s="22"/>
      <c r="G81" s="29"/>
      <c r="H81" s="22"/>
      <c r="I81" s="30"/>
      <c r="J81" s="30"/>
      <c r="K81" s="31"/>
      <c r="L81" s="31"/>
      <c r="M81" s="35"/>
      <c r="N81" s="20"/>
      <c r="O81" s="20"/>
      <c r="P81" s="20"/>
      <c r="Q81" s="20"/>
      <c r="R81" s="20"/>
      <c r="S81" s="20"/>
      <c r="T81" s="12"/>
      <c r="U81" s="33"/>
      <c r="V81" s="33"/>
      <c r="W81" s="33"/>
      <c r="X81" s="33"/>
      <c r="Y81" s="33"/>
      <c r="Z81" s="15"/>
      <c r="AA81" s="15"/>
      <c r="AB81" s="15"/>
      <c r="AC81" s="15"/>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row>
    <row r="82" spans="1:112" ht="15" customHeight="1" x14ac:dyDescent="0.3">
      <c r="A82" s="36"/>
      <c r="B82" s="20"/>
      <c r="C82" s="28"/>
      <c r="D82" s="28"/>
      <c r="E82" s="28"/>
      <c r="F82" s="22"/>
      <c r="G82" s="29"/>
      <c r="H82" s="22"/>
      <c r="I82" s="30"/>
      <c r="J82" s="30"/>
      <c r="K82" s="31"/>
      <c r="L82" s="31"/>
      <c r="M82" s="35"/>
      <c r="N82" s="20"/>
      <c r="O82" s="20"/>
      <c r="P82" s="20"/>
      <c r="Q82" s="20"/>
      <c r="R82" s="20"/>
      <c r="S82" s="20"/>
      <c r="T82" s="12"/>
      <c r="U82" s="33"/>
      <c r="V82" s="33"/>
      <c r="W82" s="33"/>
      <c r="X82" s="33"/>
      <c r="Y82" s="33"/>
      <c r="Z82" s="15"/>
      <c r="AA82" s="15"/>
      <c r="AB82" s="15"/>
      <c r="AC82" s="15"/>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row>
    <row r="83" spans="1:112" ht="15" customHeight="1" x14ac:dyDescent="0.3">
      <c r="A83" s="36"/>
      <c r="B83" s="20"/>
      <c r="C83" s="28"/>
      <c r="D83" s="28"/>
      <c r="E83" s="28"/>
      <c r="F83" s="22"/>
      <c r="G83" s="29"/>
      <c r="H83" s="22"/>
      <c r="I83" s="30"/>
      <c r="J83" s="30"/>
      <c r="K83" s="31"/>
      <c r="L83" s="31"/>
      <c r="M83" s="35"/>
      <c r="N83" s="20"/>
      <c r="O83" s="20"/>
      <c r="P83" s="20"/>
      <c r="Q83" s="20"/>
      <c r="R83" s="20"/>
      <c r="S83" s="20"/>
      <c r="T83" s="12"/>
      <c r="U83" s="33"/>
      <c r="V83" s="33"/>
      <c r="W83" s="33"/>
      <c r="X83" s="33"/>
      <c r="Y83" s="33"/>
      <c r="Z83" s="15"/>
      <c r="AA83" s="15"/>
      <c r="AB83" s="15"/>
      <c r="AC83" s="15"/>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row>
    <row r="84" spans="1:112" ht="15" customHeight="1" x14ac:dyDescent="0.3">
      <c r="A84" s="10"/>
      <c r="B84" s="20"/>
      <c r="C84" s="28"/>
      <c r="D84" s="28"/>
      <c r="E84" s="28"/>
      <c r="F84" s="22"/>
      <c r="G84" s="29"/>
      <c r="H84" s="22"/>
      <c r="I84" s="30"/>
      <c r="J84" s="30"/>
      <c r="K84" s="31"/>
      <c r="L84" s="31"/>
      <c r="M84" s="35"/>
      <c r="N84" s="20"/>
      <c r="O84" s="20"/>
      <c r="P84" s="20"/>
      <c r="Q84" s="20"/>
      <c r="R84" s="20"/>
      <c r="S84" s="20"/>
      <c r="T84" s="12"/>
      <c r="U84" s="33"/>
      <c r="V84" s="33"/>
      <c r="W84" s="33"/>
      <c r="X84" s="33"/>
      <c r="Y84" s="33"/>
      <c r="Z84" s="15"/>
      <c r="AA84" s="15"/>
      <c r="AB84" s="15"/>
      <c r="AC84" s="15"/>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row>
    <row r="85" spans="1:112" ht="15" customHeight="1" x14ac:dyDescent="0.3">
      <c r="A85" s="36"/>
      <c r="B85" s="20"/>
      <c r="C85" s="28"/>
      <c r="D85" s="28"/>
      <c r="E85" s="28"/>
      <c r="F85" s="22"/>
      <c r="G85" s="29"/>
      <c r="H85" s="22"/>
      <c r="I85" s="30"/>
      <c r="J85" s="30"/>
      <c r="K85" s="31"/>
      <c r="L85" s="31"/>
      <c r="M85" s="35"/>
      <c r="N85" s="20"/>
      <c r="O85" s="20"/>
      <c r="P85" s="20"/>
      <c r="Q85" s="20"/>
      <c r="R85" s="20"/>
      <c r="S85" s="20"/>
      <c r="T85" s="12"/>
      <c r="U85" s="33"/>
      <c r="V85" s="33"/>
      <c r="W85" s="33"/>
      <c r="X85" s="33"/>
      <c r="Y85" s="33"/>
      <c r="Z85" s="15"/>
      <c r="AA85" s="15"/>
      <c r="AB85" s="15"/>
      <c r="AC85" s="15"/>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row>
    <row r="86" spans="1:112" ht="15" customHeight="1" x14ac:dyDescent="0.3">
      <c r="A86" s="36"/>
      <c r="B86" s="20"/>
      <c r="C86" s="28"/>
      <c r="D86" s="28"/>
      <c r="E86" s="28"/>
      <c r="F86" s="22"/>
      <c r="G86" s="29"/>
      <c r="H86" s="22"/>
      <c r="I86" s="30"/>
      <c r="J86" s="30"/>
      <c r="K86" s="31"/>
      <c r="L86" s="31"/>
      <c r="M86" s="35"/>
      <c r="N86" s="20"/>
      <c r="O86" s="20"/>
      <c r="P86" s="20"/>
      <c r="Q86" s="20"/>
      <c r="R86" s="20"/>
      <c r="S86" s="20"/>
      <c r="T86" s="12"/>
      <c r="U86" s="33"/>
      <c r="V86" s="33"/>
      <c r="W86" s="33"/>
      <c r="X86" s="33"/>
      <c r="Y86" s="33"/>
      <c r="Z86" s="15"/>
      <c r="AA86" s="15"/>
      <c r="AB86" s="15"/>
      <c r="AC86" s="15"/>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row>
    <row r="87" spans="1:112" ht="15" customHeight="1" x14ac:dyDescent="0.3">
      <c r="A87" s="36"/>
      <c r="B87" s="20"/>
      <c r="C87" s="28"/>
      <c r="D87" s="28"/>
      <c r="E87" s="28"/>
      <c r="F87" s="22"/>
      <c r="G87" s="29"/>
      <c r="H87" s="22"/>
      <c r="I87" s="30"/>
      <c r="J87" s="30"/>
      <c r="K87" s="31"/>
      <c r="L87" s="31"/>
      <c r="M87" s="35"/>
      <c r="N87" s="20"/>
      <c r="O87" s="20"/>
      <c r="P87" s="20"/>
      <c r="Q87" s="20"/>
      <c r="R87" s="20"/>
      <c r="S87" s="20"/>
      <c r="T87" s="12"/>
      <c r="U87" s="33"/>
      <c r="V87" s="33"/>
      <c r="W87" s="33"/>
      <c r="X87" s="33"/>
      <c r="Y87" s="33"/>
      <c r="Z87" s="15"/>
      <c r="AA87" s="15"/>
      <c r="AB87" s="15"/>
      <c r="AC87" s="15"/>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row>
    <row r="88" spans="1:112" ht="15" customHeight="1" x14ac:dyDescent="0.3">
      <c r="A88" s="36"/>
      <c r="B88" s="20"/>
      <c r="C88" s="28"/>
      <c r="D88" s="28"/>
      <c r="E88" s="28"/>
      <c r="F88" s="22"/>
      <c r="G88" s="29"/>
      <c r="H88" s="22"/>
      <c r="I88" s="30"/>
      <c r="J88" s="30"/>
      <c r="K88" s="31"/>
      <c r="L88" s="31"/>
      <c r="M88" s="35"/>
      <c r="N88" s="20"/>
      <c r="O88" s="20"/>
      <c r="P88" s="20"/>
      <c r="Q88" s="20"/>
      <c r="R88" s="20"/>
      <c r="S88" s="20"/>
      <c r="T88" s="12"/>
      <c r="U88" s="33"/>
      <c r="V88" s="33"/>
      <c r="W88" s="33"/>
      <c r="X88" s="33"/>
      <c r="Y88" s="33"/>
      <c r="Z88" s="15"/>
      <c r="AA88" s="15"/>
      <c r="AB88" s="15"/>
      <c r="AC88" s="15"/>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row>
    <row r="89" spans="1:112" ht="15" customHeight="1" x14ac:dyDescent="0.3">
      <c r="A89" s="36"/>
      <c r="B89" s="20"/>
      <c r="C89" s="28"/>
      <c r="D89" s="28"/>
      <c r="E89" s="28"/>
      <c r="F89" s="22"/>
      <c r="G89" s="29"/>
      <c r="H89" s="22"/>
      <c r="I89" s="30"/>
      <c r="J89" s="30"/>
      <c r="K89" s="31"/>
      <c r="L89" s="31"/>
      <c r="M89" s="35"/>
      <c r="N89" s="20"/>
      <c r="O89" s="20"/>
      <c r="P89" s="20"/>
      <c r="Q89" s="20"/>
      <c r="R89" s="20"/>
      <c r="S89" s="20"/>
      <c r="T89" s="12"/>
      <c r="U89" s="33"/>
      <c r="V89" s="33"/>
      <c r="W89" s="33"/>
      <c r="X89" s="33"/>
      <c r="Y89" s="33"/>
      <c r="Z89" s="15"/>
      <c r="AA89" s="15"/>
      <c r="AB89" s="15"/>
      <c r="AC89" s="15"/>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row>
    <row r="90" spans="1:112" ht="15" customHeight="1" x14ac:dyDescent="0.3">
      <c r="A90" s="10"/>
      <c r="B90" s="20"/>
      <c r="C90" s="28"/>
      <c r="D90" s="28"/>
      <c r="E90" s="28"/>
      <c r="F90" s="22"/>
      <c r="G90" s="29"/>
      <c r="H90" s="22"/>
      <c r="I90" s="30"/>
      <c r="J90" s="30"/>
      <c r="K90" s="31"/>
      <c r="L90" s="31"/>
      <c r="M90" s="35"/>
      <c r="N90" s="20"/>
      <c r="O90" s="20"/>
      <c r="P90" s="20"/>
      <c r="Q90" s="20"/>
      <c r="R90" s="20"/>
      <c r="S90" s="20"/>
      <c r="T90" s="12"/>
      <c r="U90" s="33"/>
      <c r="V90" s="33"/>
      <c r="W90" s="33"/>
      <c r="X90" s="33"/>
      <c r="Y90" s="33"/>
      <c r="Z90" s="15"/>
      <c r="AA90" s="15"/>
      <c r="AB90" s="15"/>
      <c r="AC90" s="15"/>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row>
    <row r="91" spans="1:112" ht="15" customHeight="1" x14ac:dyDescent="0.3">
      <c r="A91" s="36"/>
      <c r="B91" s="20"/>
      <c r="C91" s="28"/>
      <c r="D91" s="28"/>
      <c r="E91" s="28"/>
      <c r="F91" s="22"/>
      <c r="G91" s="29"/>
      <c r="H91" s="22"/>
      <c r="I91" s="30"/>
      <c r="J91" s="30"/>
      <c r="K91" s="31"/>
      <c r="L91" s="31"/>
      <c r="M91" s="35"/>
      <c r="N91" s="20"/>
      <c r="O91" s="20"/>
      <c r="P91" s="20"/>
      <c r="Q91" s="20"/>
      <c r="R91" s="20"/>
      <c r="S91" s="20"/>
      <c r="T91" s="12"/>
      <c r="U91" s="33"/>
      <c r="V91" s="33"/>
      <c r="W91" s="33"/>
      <c r="X91" s="33"/>
      <c r="Y91" s="33"/>
      <c r="Z91" s="15"/>
      <c r="AA91" s="15"/>
      <c r="AB91" s="15"/>
      <c r="AC91" s="15"/>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row>
    <row r="92" spans="1:112" ht="15" customHeight="1" x14ac:dyDescent="0.3">
      <c r="A92" s="36"/>
      <c r="B92" s="20"/>
      <c r="C92" s="28"/>
      <c r="D92" s="28"/>
      <c r="E92" s="28"/>
      <c r="F92" s="22"/>
      <c r="G92" s="29"/>
      <c r="H92" s="22"/>
      <c r="I92" s="30"/>
      <c r="J92" s="30"/>
      <c r="K92" s="31"/>
      <c r="L92" s="31"/>
      <c r="M92" s="35"/>
      <c r="N92" s="20"/>
      <c r="O92" s="20"/>
      <c r="P92" s="20"/>
      <c r="Q92" s="20"/>
      <c r="R92" s="20"/>
      <c r="S92" s="20"/>
      <c r="T92" s="12"/>
      <c r="U92" s="33"/>
      <c r="V92" s="33"/>
      <c r="W92" s="33"/>
      <c r="X92" s="33"/>
      <c r="Y92" s="33"/>
      <c r="Z92" s="15"/>
      <c r="AA92" s="15"/>
      <c r="AB92" s="15"/>
      <c r="AC92" s="15"/>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row>
    <row r="93" spans="1:112" ht="15" customHeight="1" x14ac:dyDescent="0.3">
      <c r="A93" s="36"/>
      <c r="B93" s="20"/>
      <c r="C93" s="28"/>
      <c r="D93" s="28"/>
      <c r="E93" s="28"/>
      <c r="F93" s="22"/>
      <c r="G93" s="29"/>
      <c r="H93" s="22"/>
      <c r="I93" s="30"/>
      <c r="J93" s="30"/>
      <c r="K93" s="31"/>
      <c r="L93" s="31"/>
      <c r="M93" s="35"/>
      <c r="N93" s="20"/>
      <c r="O93" s="20"/>
      <c r="P93" s="20"/>
      <c r="Q93" s="20"/>
      <c r="R93" s="20"/>
      <c r="S93" s="20"/>
      <c r="T93" s="12"/>
      <c r="U93" s="33"/>
      <c r="V93" s="33"/>
      <c r="W93" s="33"/>
      <c r="X93" s="33"/>
      <c r="Y93" s="33"/>
      <c r="Z93" s="15"/>
      <c r="AA93" s="15"/>
      <c r="AB93" s="15"/>
      <c r="AC93" s="15"/>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row>
    <row r="94" spans="1:112" ht="15" customHeight="1" x14ac:dyDescent="0.3">
      <c r="A94" s="10"/>
      <c r="B94" s="20"/>
      <c r="C94" s="28"/>
      <c r="D94" s="28"/>
      <c r="E94" s="28"/>
      <c r="F94" s="22"/>
      <c r="G94" s="29"/>
      <c r="H94" s="22"/>
      <c r="I94" s="30"/>
      <c r="J94" s="30"/>
      <c r="K94" s="31"/>
      <c r="L94" s="31"/>
      <c r="M94" s="35"/>
      <c r="N94" s="20"/>
      <c r="O94" s="20"/>
      <c r="P94" s="20"/>
      <c r="Q94" s="20"/>
      <c r="R94" s="20"/>
      <c r="S94" s="20"/>
      <c r="T94" s="12"/>
      <c r="U94" s="33"/>
      <c r="V94" s="33"/>
      <c r="W94" s="33"/>
      <c r="X94" s="33"/>
      <c r="Y94" s="33"/>
      <c r="Z94" s="15"/>
      <c r="AA94" s="15"/>
      <c r="AB94" s="15"/>
      <c r="AC94" s="15"/>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row>
    <row r="95" spans="1:112" ht="15" customHeight="1" x14ac:dyDescent="0.3">
      <c r="A95" s="36"/>
      <c r="B95" s="20"/>
      <c r="C95" s="28"/>
      <c r="D95" s="28"/>
      <c r="E95" s="28"/>
      <c r="F95" s="22"/>
      <c r="G95" s="29"/>
      <c r="H95" s="22"/>
      <c r="I95" s="30"/>
      <c r="J95" s="30"/>
      <c r="K95" s="31"/>
      <c r="L95" s="31"/>
      <c r="M95" s="35"/>
      <c r="N95" s="20"/>
      <c r="O95" s="20"/>
      <c r="P95" s="20"/>
      <c r="Q95" s="20"/>
      <c r="R95" s="20"/>
      <c r="S95" s="20"/>
      <c r="T95" s="12"/>
      <c r="U95" s="33"/>
      <c r="V95" s="33"/>
      <c r="W95" s="33"/>
      <c r="X95" s="33"/>
      <c r="Y95" s="33"/>
      <c r="Z95" s="15"/>
      <c r="AA95" s="15"/>
      <c r="AB95" s="15"/>
      <c r="AC95" s="15"/>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row>
    <row r="96" spans="1:112" ht="15" customHeight="1" x14ac:dyDescent="0.3">
      <c r="A96" s="36"/>
      <c r="B96" s="20"/>
      <c r="C96" s="28"/>
      <c r="D96" s="28"/>
      <c r="E96" s="28"/>
      <c r="F96" s="22"/>
      <c r="G96" s="29"/>
      <c r="H96" s="22"/>
      <c r="I96" s="30"/>
      <c r="J96" s="30"/>
      <c r="K96" s="31"/>
      <c r="L96" s="31"/>
      <c r="M96" s="35"/>
      <c r="N96" s="20"/>
      <c r="O96" s="20"/>
      <c r="P96" s="20"/>
      <c r="Q96" s="20"/>
      <c r="R96" s="20"/>
      <c r="S96" s="20"/>
      <c r="T96" s="12"/>
      <c r="U96" s="33"/>
      <c r="V96" s="33"/>
      <c r="W96" s="33"/>
      <c r="X96" s="33"/>
      <c r="Y96" s="33"/>
      <c r="Z96" s="15"/>
      <c r="AA96" s="15"/>
      <c r="AB96" s="15"/>
      <c r="AC96" s="15"/>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row>
    <row r="97" spans="1:112" ht="15" customHeight="1" x14ac:dyDescent="0.3">
      <c r="A97" s="36"/>
      <c r="B97" s="20"/>
      <c r="C97" s="28"/>
      <c r="D97" s="28"/>
      <c r="E97" s="28"/>
      <c r="F97" s="22"/>
      <c r="G97" s="29"/>
      <c r="H97" s="22"/>
      <c r="I97" s="30"/>
      <c r="J97" s="30"/>
      <c r="K97" s="31"/>
      <c r="L97" s="31"/>
      <c r="M97" s="35"/>
      <c r="N97" s="20"/>
      <c r="O97" s="20"/>
      <c r="P97" s="20"/>
      <c r="Q97" s="20"/>
      <c r="R97" s="20"/>
      <c r="S97" s="20"/>
      <c r="T97" s="12"/>
      <c r="U97" s="33"/>
      <c r="V97" s="33"/>
      <c r="W97" s="33"/>
      <c r="X97" s="33"/>
      <c r="Y97" s="33"/>
      <c r="Z97" s="15"/>
      <c r="AA97" s="15"/>
      <c r="AB97" s="15"/>
      <c r="AC97" s="15"/>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row>
    <row r="98" spans="1:112" ht="15" customHeight="1" x14ac:dyDescent="0.3">
      <c r="A98" s="36"/>
      <c r="B98" s="20"/>
      <c r="C98" s="28"/>
      <c r="D98" s="28"/>
      <c r="E98" s="28"/>
      <c r="F98" s="22"/>
      <c r="G98" s="29"/>
      <c r="H98" s="22"/>
      <c r="I98" s="30"/>
      <c r="J98" s="30"/>
      <c r="K98" s="31"/>
      <c r="L98" s="31"/>
      <c r="M98" s="35"/>
      <c r="N98" s="20"/>
      <c r="O98" s="20"/>
      <c r="P98" s="20"/>
      <c r="Q98" s="20"/>
      <c r="R98" s="20"/>
      <c r="S98" s="20"/>
      <c r="T98" s="12"/>
      <c r="U98" s="33"/>
      <c r="V98" s="33"/>
      <c r="W98" s="33"/>
      <c r="X98" s="33"/>
      <c r="Y98" s="33"/>
      <c r="Z98" s="15"/>
      <c r="AA98" s="15"/>
      <c r="AB98" s="15"/>
      <c r="AC98" s="15"/>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row>
    <row r="99" spans="1:112" ht="15" customHeight="1" x14ac:dyDescent="0.3">
      <c r="A99" s="36"/>
      <c r="B99" s="20"/>
      <c r="C99" s="28"/>
      <c r="D99" s="28"/>
      <c r="E99" s="28"/>
      <c r="F99" s="22"/>
      <c r="G99" s="29"/>
      <c r="H99" s="22"/>
      <c r="I99" s="30"/>
      <c r="J99" s="30"/>
      <c r="K99" s="31"/>
      <c r="L99" s="31"/>
      <c r="M99" s="35"/>
      <c r="N99" s="20"/>
      <c r="O99" s="20"/>
      <c r="P99" s="20"/>
      <c r="Q99" s="20"/>
      <c r="R99" s="20"/>
      <c r="S99" s="20"/>
      <c r="T99" s="12"/>
      <c r="U99" s="33"/>
      <c r="V99" s="33"/>
      <c r="W99" s="33"/>
      <c r="X99" s="33"/>
      <c r="Y99" s="33"/>
      <c r="Z99" s="15"/>
      <c r="AA99" s="15"/>
      <c r="AB99" s="15"/>
      <c r="AC99" s="15"/>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row>
    <row r="100" spans="1:112" ht="15" customHeight="1" x14ac:dyDescent="0.3">
      <c r="A100" s="10"/>
      <c r="B100" s="20"/>
      <c r="C100" s="28"/>
      <c r="D100" s="28"/>
      <c r="E100" s="28"/>
      <c r="F100" s="22"/>
      <c r="G100" s="29"/>
      <c r="H100" s="22"/>
      <c r="I100" s="30"/>
      <c r="J100" s="30"/>
      <c r="K100" s="31"/>
      <c r="L100" s="31"/>
      <c r="M100" s="35"/>
      <c r="N100" s="20"/>
      <c r="O100" s="20"/>
      <c r="P100" s="20"/>
      <c r="Q100" s="20"/>
      <c r="R100" s="20"/>
      <c r="S100" s="20"/>
      <c r="T100" s="12"/>
      <c r="U100" s="33"/>
      <c r="V100" s="33"/>
      <c r="W100" s="33"/>
      <c r="X100" s="33"/>
      <c r="Y100" s="33"/>
      <c r="Z100" s="15"/>
      <c r="AA100" s="15"/>
      <c r="AB100" s="15"/>
      <c r="AC100" s="15"/>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row>
    <row r="101" spans="1:112" ht="15" customHeight="1" x14ac:dyDescent="0.3">
      <c r="A101" s="36"/>
      <c r="B101" s="20"/>
      <c r="C101" s="28"/>
      <c r="D101" s="28"/>
      <c r="E101" s="28"/>
      <c r="F101" s="22"/>
      <c r="G101" s="29"/>
      <c r="H101" s="22"/>
      <c r="I101" s="30"/>
      <c r="J101" s="30"/>
      <c r="K101" s="31"/>
      <c r="L101" s="31"/>
      <c r="M101" s="35"/>
      <c r="N101" s="20"/>
      <c r="O101" s="20"/>
      <c r="P101" s="20"/>
      <c r="Q101" s="20"/>
      <c r="R101" s="20"/>
      <c r="S101" s="20"/>
      <c r="T101" s="12"/>
      <c r="U101" s="33"/>
      <c r="V101" s="33"/>
      <c r="W101" s="33"/>
      <c r="X101" s="33"/>
      <c r="Y101" s="33"/>
      <c r="Z101" s="15"/>
      <c r="AA101" s="15"/>
      <c r="AB101" s="15"/>
      <c r="AC101" s="15"/>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row>
    <row r="102" spans="1:112" ht="15" customHeight="1" x14ac:dyDescent="0.3">
      <c r="A102" s="36"/>
      <c r="B102" s="20"/>
      <c r="C102" s="28"/>
      <c r="D102" s="28"/>
      <c r="E102" s="28"/>
      <c r="F102" s="22"/>
      <c r="G102" s="29"/>
      <c r="H102" s="22"/>
      <c r="I102" s="30"/>
      <c r="J102" s="30"/>
      <c r="K102" s="31"/>
      <c r="L102" s="31"/>
      <c r="M102" s="35"/>
      <c r="N102" s="20"/>
      <c r="O102" s="20"/>
      <c r="P102" s="20"/>
      <c r="Q102" s="20"/>
      <c r="R102" s="20"/>
      <c r="S102" s="20"/>
      <c r="T102" s="12"/>
      <c r="U102" s="33"/>
      <c r="V102" s="33"/>
      <c r="W102" s="33"/>
      <c r="X102" s="33"/>
      <c r="Y102" s="33"/>
      <c r="Z102" s="15"/>
      <c r="AA102" s="15"/>
      <c r="AB102" s="15"/>
      <c r="AC102" s="15"/>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row>
    <row r="103" spans="1:112" ht="15" customHeight="1" x14ac:dyDescent="0.3">
      <c r="A103" s="36"/>
      <c r="B103" s="10"/>
      <c r="C103" s="28"/>
      <c r="D103" s="28"/>
      <c r="E103" s="28"/>
      <c r="F103" s="22"/>
      <c r="G103" s="29"/>
      <c r="H103" s="22"/>
      <c r="I103" s="30"/>
      <c r="J103" s="30"/>
      <c r="K103" s="31"/>
      <c r="L103" s="31"/>
      <c r="M103" s="35"/>
      <c r="N103" s="20"/>
      <c r="O103" s="20"/>
      <c r="P103" s="20"/>
      <c r="Q103" s="20"/>
      <c r="R103" s="20"/>
      <c r="S103" s="20"/>
      <c r="T103" s="12"/>
      <c r="U103" s="33"/>
      <c r="V103" s="33"/>
      <c r="W103" s="33"/>
      <c r="X103" s="33"/>
      <c r="Y103" s="33"/>
      <c r="Z103" s="15"/>
      <c r="AA103" s="15"/>
      <c r="AB103" s="15"/>
      <c r="AC103" s="15"/>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row>
    <row r="104" spans="1:112" ht="15" customHeight="1" x14ac:dyDescent="0.3">
      <c r="A104" s="10"/>
      <c r="B104" s="10"/>
      <c r="C104" s="28"/>
      <c r="D104" s="28"/>
      <c r="E104" s="28"/>
      <c r="F104" s="22"/>
      <c r="G104" s="29"/>
      <c r="H104" s="22"/>
      <c r="I104" s="30"/>
      <c r="J104" s="30"/>
      <c r="K104" s="31"/>
      <c r="L104" s="31"/>
      <c r="M104" s="35"/>
      <c r="N104" s="20"/>
      <c r="O104" s="20"/>
      <c r="P104" s="20"/>
      <c r="Q104" s="20"/>
      <c r="R104" s="20"/>
      <c r="S104" s="20"/>
      <c r="T104" s="12"/>
      <c r="U104" s="33"/>
      <c r="V104" s="33"/>
      <c r="W104" s="33"/>
      <c r="X104" s="33"/>
      <c r="Y104" s="33"/>
      <c r="Z104" s="15"/>
      <c r="AA104" s="15"/>
      <c r="AB104" s="15"/>
      <c r="AC104" s="15"/>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row>
    <row r="105" spans="1:112" ht="15" customHeight="1" x14ac:dyDescent="0.3">
      <c r="A105" s="10"/>
      <c r="B105" s="114"/>
      <c r="C105" s="28"/>
      <c r="D105" s="28"/>
      <c r="E105" s="28"/>
      <c r="F105" s="22"/>
      <c r="G105" s="29"/>
      <c r="H105" s="22"/>
      <c r="I105" s="30"/>
      <c r="J105" s="30"/>
      <c r="K105" s="31"/>
      <c r="L105" s="31"/>
      <c r="M105" s="35"/>
      <c r="N105" s="20"/>
      <c r="O105" s="20"/>
      <c r="P105" s="20"/>
      <c r="Q105" s="20"/>
      <c r="R105" s="20"/>
      <c r="S105" s="20"/>
      <c r="T105" s="12"/>
      <c r="U105" s="33"/>
      <c r="V105" s="33"/>
      <c r="W105" s="33"/>
      <c r="X105" s="33"/>
      <c r="Y105" s="33"/>
      <c r="Z105" s="15"/>
      <c r="AA105" s="15"/>
      <c r="AB105" s="15"/>
      <c r="AC105" s="15"/>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row>
    <row r="106" spans="1:112" ht="15" customHeight="1" x14ac:dyDescent="0.3">
      <c r="A106" s="36"/>
      <c r="B106" s="10"/>
      <c r="C106" s="28"/>
      <c r="D106" s="28"/>
      <c r="E106" s="28"/>
      <c r="F106" s="22"/>
      <c r="G106" s="29"/>
      <c r="H106" s="22"/>
      <c r="I106" s="30"/>
      <c r="J106" s="30"/>
      <c r="K106" s="31"/>
      <c r="L106" s="31"/>
      <c r="M106" s="35"/>
      <c r="N106" s="20"/>
      <c r="O106" s="20"/>
      <c r="P106" s="20"/>
      <c r="Q106" s="20"/>
      <c r="R106" s="20"/>
      <c r="S106" s="20"/>
      <c r="T106" s="12"/>
      <c r="U106" s="33"/>
      <c r="V106" s="33"/>
      <c r="W106" s="33"/>
      <c r="X106" s="33"/>
      <c r="Y106" s="33"/>
      <c r="Z106" s="15"/>
      <c r="AA106" s="15"/>
      <c r="AB106" s="15"/>
      <c r="AC106" s="15"/>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row>
    <row r="107" spans="1:112" ht="15" customHeight="1" x14ac:dyDescent="0.3">
      <c r="A107" s="488" t="s">
        <v>253</v>
      </c>
      <c r="B107" s="488"/>
      <c r="C107" s="488"/>
      <c r="D107" s="488"/>
      <c r="E107" s="488"/>
      <c r="F107" s="488"/>
      <c r="G107" s="488"/>
      <c r="H107" s="488"/>
      <c r="I107" s="488"/>
      <c r="J107" s="488"/>
      <c r="K107" s="488"/>
      <c r="L107" s="488"/>
      <c r="M107" s="488"/>
      <c r="N107" s="488"/>
      <c r="O107" s="488"/>
      <c r="P107" s="488"/>
      <c r="Q107" s="488"/>
      <c r="R107" s="488"/>
      <c r="S107" s="488"/>
      <c r="T107" s="276"/>
      <c r="U107" s="33"/>
      <c r="V107" s="33"/>
      <c r="W107" s="33"/>
      <c r="X107" s="33"/>
      <c r="Y107" s="33"/>
      <c r="Z107" s="15"/>
      <c r="AA107" s="15"/>
      <c r="AB107" s="15"/>
      <c r="AC107" s="15"/>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row>
    <row r="108" spans="1:112" ht="15" customHeight="1" x14ac:dyDescent="0.3">
      <c r="A108" s="488"/>
      <c r="B108" s="488"/>
      <c r="C108" s="488"/>
      <c r="D108" s="488"/>
      <c r="E108" s="488"/>
      <c r="F108" s="488"/>
      <c r="G108" s="488"/>
      <c r="H108" s="488"/>
      <c r="I108" s="488"/>
      <c r="J108" s="488"/>
      <c r="K108" s="488"/>
      <c r="L108" s="488"/>
      <c r="M108" s="488"/>
      <c r="N108" s="488"/>
      <c r="O108" s="488"/>
      <c r="P108" s="488"/>
      <c r="Q108" s="488"/>
      <c r="R108" s="488"/>
      <c r="S108" s="488"/>
      <c r="T108" s="276"/>
      <c r="U108" s="33"/>
      <c r="V108" s="33"/>
      <c r="W108" s="33"/>
      <c r="X108" s="33"/>
      <c r="Y108" s="33"/>
      <c r="Z108" s="15"/>
      <c r="AA108" s="15"/>
      <c r="AB108" s="15"/>
      <c r="AC108" s="15"/>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row>
    <row r="109" spans="1:112" ht="15" customHeight="1" x14ac:dyDescent="0.3">
      <c r="A109" s="36"/>
      <c r="B109" s="20"/>
      <c r="C109" s="28"/>
      <c r="D109" s="28"/>
      <c r="E109" s="28"/>
      <c r="F109" s="22"/>
      <c r="G109" s="29"/>
      <c r="H109" s="22"/>
      <c r="I109" s="30"/>
      <c r="J109" s="30"/>
      <c r="K109" s="31"/>
      <c r="L109" s="31"/>
      <c r="M109" s="35"/>
      <c r="N109" s="20"/>
      <c r="O109" s="20"/>
      <c r="P109" s="20"/>
      <c r="Q109" s="20"/>
      <c r="R109" s="20"/>
      <c r="S109" s="20"/>
      <c r="T109" s="12"/>
      <c r="U109" s="33"/>
      <c r="V109" s="33"/>
      <c r="W109" s="33"/>
      <c r="X109" s="33"/>
      <c r="Y109" s="33"/>
      <c r="Z109" s="15"/>
      <c r="AA109" s="15"/>
      <c r="AB109" s="15"/>
      <c r="AC109" s="15"/>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row>
    <row r="110" spans="1:112" ht="15" customHeight="1" x14ac:dyDescent="0.3">
      <c r="A110" s="10"/>
      <c r="B110" s="20"/>
      <c r="C110" s="28"/>
      <c r="D110" s="28"/>
      <c r="E110" s="28"/>
      <c r="F110" s="22"/>
      <c r="G110" s="29"/>
      <c r="H110" s="22"/>
      <c r="I110" s="30"/>
      <c r="J110" s="30"/>
      <c r="K110" s="31"/>
      <c r="L110" s="31"/>
      <c r="M110" s="35"/>
      <c r="N110" s="20"/>
      <c r="O110" s="20"/>
      <c r="P110" s="20"/>
      <c r="Q110" s="20"/>
      <c r="R110" s="20"/>
      <c r="S110" s="20"/>
      <c r="T110" s="12"/>
      <c r="U110" s="33"/>
      <c r="V110" s="33"/>
      <c r="W110" s="33"/>
      <c r="X110" s="33"/>
      <c r="Y110" s="33"/>
      <c r="Z110" s="15"/>
      <c r="AA110" s="15"/>
      <c r="AB110" s="15"/>
      <c r="AC110" s="15"/>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row>
    <row r="111" spans="1:112" ht="15" customHeight="1" x14ac:dyDescent="0.3">
      <c r="A111" s="488" t="s">
        <v>255</v>
      </c>
      <c r="B111" s="488"/>
      <c r="C111" s="488"/>
      <c r="D111" s="488"/>
      <c r="E111" s="488"/>
      <c r="F111" s="488"/>
      <c r="G111" s="488"/>
      <c r="H111" s="488"/>
      <c r="I111" s="488"/>
      <c r="J111" s="488"/>
      <c r="K111" s="488"/>
      <c r="L111" s="488"/>
      <c r="M111" s="488"/>
      <c r="N111" s="488"/>
      <c r="O111" s="488"/>
      <c r="P111" s="488"/>
      <c r="Q111" s="488"/>
      <c r="R111" s="488"/>
      <c r="S111" s="488"/>
      <c r="T111" s="276"/>
      <c r="U111" s="33"/>
      <c r="V111" s="33"/>
      <c r="W111" s="33"/>
      <c r="X111" s="33"/>
      <c r="Y111" s="33"/>
      <c r="Z111" s="15"/>
      <c r="AA111" s="15"/>
      <c r="AB111" s="15"/>
      <c r="AC111" s="15"/>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row>
    <row r="112" spans="1:112" ht="15" customHeight="1" x14ac:dyDescent="0.3">
      <c r="A112" s="488"/>
      <c r="B112" s="488"/>
      <c r="C112" s="488"/>
      <c r="D112" s="488"/>
      <c r="E112" s="488"/>
      <c r="F112" s="488"/>
      <c r="G112" s="488"/>
      <c r="H112" s="488"/>
      <c r="I112" s="488"/>
      <c r="J112" s="488"/>
      <c r="K112" s="488"/>
      <c r="L112" s="488"/>
      <c r="M112" s="488"/>
      <c r="N112" s="488"/>
      <c r="O112" s="488"/>
      <c r="P112" s="488"/>
      <c r="Q112" s="488"/>
      <c r="R112" s="488"/>
      <c r="S112" s="488"/>
      <c r="T112" s="276"/>
      <c r="U112" s="33"/>
      <c r="V112" s="33"/>
      <c r="W112" s="33"/>
      <c r="X112" s="33"/>
      <c r="Y112" s="33"/>
      <c r="Z112" s="15"/>
      <c r="AA112" s="15"/>
      <c r="AB112" s="15"/>
      <c r="AC112" s="15"/>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row>
    <row r="113" spans="1:112" ht="15" customHeight="1" x14ac:dyDescent="0.3">
      <c r="A113" s="36"/>
      <c r="B113" s="20"/>
      <c r="C113" s="28"/>
      <c r="D113" s="28"/>
      <c r="E113" s="28"/>
      <c r="F113" s="22"/>
      <c r="G113" s="29"/>
      <c r="H113" s="22"/>
      <c r="I113" s="30"/>
      <c r="J113" s="30"/>
      <c r="K113" s="31"/>
      <c r="L113" s="31"/>
      <c r="M113" s="35"/>
      <c r="N113" s="20"/>
      <c r="O113" s="20"/>
      <c r="P113" s="20"/>
      <c r="Q113" s="20"/>
      <c r="R113" s="20"/>
      <c r="S113" s="20"/>
      <c r="T113" s="12"/>
      <c r="U113" s="33"/>
      <c r="V113" s="33"/>
      <c r="W113" s="33"/>
      <c r="X113" s="33"/>
      <c r="Y113" s="33"/>
      <c r="Z113" s="15"/>
      <c r="AA113" s="15"/>
      <c r="AB113" s="15"/>
      <c r="AC113" s="15"/>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row>
    <row r="114" spans="1:112" ht="15" customHeight="1" x14ac:dyDescent="0.35">
      <c r="A114" s="37"/>
      <c r="B114" s="20"/>
      <c r="C114" s="28"/>
      <c r="D114" s="28"/>
      <c r="E114" s="28"/>
      <c r="F114" s="22"/>
      <c r="G114" s="29"/>
      <c r="H114" s="22"/>
      <c r="I114" s="30"/>
      <c r="J114" s="30"/>
      <c r="K114" s="31"/>
      <c r="L114" s="31"/>
      <c r="M114" s="35"/>
      <c r="N114" s="20"/>
      <c r="O114" s="20"/>
      <c r="P114" s="20"/>
      <c r="Q114" s="20"/>
      <c r="R114" s="20"/>
      <c r="S114" s="20"/>
      <c r="T114" s="12"/>
      <c r="U114" s="33"/>
      <c r="V114" s="33"/>
      <c r="W114" s="33"/>
      <c r="X114" s="33"/>
      <c r="Y114" s="33"/>
      <c r="Z114" s="15"/>
      <c r="AA114" s="15"/>
      <c r="AB114" s="15"/>
      <c r="AC114" s="15"/>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row>
    <row r="115" spans="1:112" ht="15" customHeight="1" x14ac:dyDescent="0.35">
      <c r="A115" s="37"/>
      <c r="B115" s="20"/>
      <c r="C115" s="28"/>
      <c r="D115" s="28"/>
      <c r="E115" s="28"/>
      <c r="F115" s="38"/>
      <c r="G115" s="29"/>
      <c r="H115" s="22"/>
      <c r="I115" s="30"/>
      <c r="J115" s="30"/>
      <c r="K115" s="31"/>
      <c r="L115" s="31"/>
      <c r="M115" s="35"/>
      <c r="N115" s="20"/>
      <c r="O115" s="20"/>
      <c r="P115" s="20"/>
      <c r="Q115" s="20"/>
      <c r="R115" s="20"/>
      <c r="S115" s="20"/>
      <c r="T115" s="12"/>
      <c r="U115" s="33"/>
      <c r="V115" s="33"/>
      <c r="W115" s="33"/>
      <c r="X115" s="33"/>
      <c r="Y115" s="33"/>
      <c r="Z115" s="15"/>
      <c r="AA115" s="15"/>
      <c r="AB115" s="15"/>
      <c r="AC115" s="15"/>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row>
    <row r="116" spans="1:112" ht="15" customHeight="1" x14ac:dyDescent="0.35">
      <c r="A116" s="39"/>
      <c r="B116" s="20"/>
      <c r="C116" s="28"/>
      <c r="D116" s="28"/>
      <c r="E116" s="28"/>
      <c r="F116" s="22"/>
      <c r="G116" s="29"/>
      <c r="H116" s="22"/>
      <c r="I116" s="30"/>
      <c r="J116" s="30"/>
      <c r="K116" s="31"/>
      <c r="L116" s="31"/>
      <c r="M116" s="35"/>
      <c r="N116" s="20"/>
      <c r="O116" s="20"/>
      <c r="P116" s="20"/>
      <c r="Q116" s="20"/>
      <c r="R116" s="20"/>
      <c r="S116" s="20"/>
      <c r="T116" s="12"/>
      <c r="U116" s="33"/>
      <c r="V116" s="33"/>
      <c r="W116" s="33"/>
      <c r="X116" s="33"/>
      <c r="Y116" s="33"/>
      <c r="Z116" s="15"/>
      <c r="AA116" s="15"/>
      <c r="AB116" s="15"/>
      <c r="AC116" s="15"/>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row>
    <row r="117" spans="1:112" ht="15" customHeight="1" x14ac:dyDescent="0.3">
      <c r="A117" s="10"/>
      <c r="B117" s="20"/>
      <c r="C117" s="28"/>
      <c r="D117" s="28"/>
      <c r="E117" s="28"/>
      <c r="F117" s="22"/>
      <c r="G117" s="29"/>
      <c r="H117" s="22"/>
      <c r="I117" s="30"/>
      <c r="J117" s="30"/>
      <c r="K117" s="31"/>
      <c r="L117" s="31"/>
      <c r="M117" s="35"/>
      <c r="N117" s="20"/>
      <c r="O117" s="20"/>
      <c r="P117" s="20"/>
      <c r="Q117" s="20"/>
      <c r="R117" s="20"/>
      <c r="S117" s="20"/>
      <c r="T117" s="12"/>
      <c r="U117" s="33"/>
      <c r="V117" s="33"/>
      <c r="W117" s="33"/>
      <c r="X117" s="33"/>
      <c r="Y117" s="33"/>
      <c r="Z117" s="15"/>
      <c r="AA117" s="15"/>
      <c r="AB117" s="15"/>
      <c r="AC117" s="15"/>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row>
    <row r="118" spans="1:112" ht="15" customHeight="1" x14ac:dyDescent="0.3">
      <c r="A118" s="36"/>
      <c r="B118" s="20"/>
      <c r="C118" s="28"/>
      <c r="D118" s="28"/>
      <c r="E118" s="28"/>
      <c r="F118" s="22"/>
      <c r="G118" s="29"/>
      <c r="H118" s="22"/>
      <c r="I118" s="30"/>
      <c r="J118" s="30"/>
      <c r="K118" s="31"/>
      <c r="L118" s="31"/>
      <c r="M118" s="35"/>
      <c r="N118" s="20"/>
      <c r="O118" s="20"/>
      <c r="P118" s="20"/>
      <c r="Q118" s="20"/>
      <c r="R118" s="20"/>
      <c r="S118" s="20"/>
      <c r="T118" s="12"/>
      <c r="U118" s="33"/>
      <c r="V118" s="33"/>
      <c r="W118" s="33"/>
      <c r="X118" s="33"/>
      <c r="Y118" s="33"/>
      <c r="Z118" s="15"/>
      <c r="AA118" s="15"/>
      <c r="AB118" s="15"/>
      <c r="AC118" s="15"/>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row>
    <row r="119" spans="1:112" ht="15" customHeight="1" x14ac:dyDescent="0.3">
      <c r="A119" s="36"/>
      <c r="B119" s="20"/>
      <c r="C119" s="28"/>
      <c r="D119" s="28"/>
      <c r="E119" s="28"/>
      <c r="F119" s="22"/>
      <c r="G119" s="29"/>
      <c r="H119" s="22"/>
      <c r="I119" s="30"/>
      <c r="J119" s="30"/>
      <c r="K119" s="31"/>
      <c r="L119" s="31"/>
      <c r="M119" s="35"/>
      <c r="N119" s="20"/>
      <c r="O119" s="20"/>
      <c r="P119" s="20"/>
      <c r="Q119" s="20"/>
      <c r="R119" s="20"/>
      <c r="S119" s="20"/>
      <c r="T119" s="12"/>
      <c r="U119" s="33"/>
      <c r="V119" s="33"/>
      <c r="W119" s="33"/>
      <c r="X119" s="33"/>
      <c r="Y119" s="33"/>
      <c r="Z119" s="15"/>
      <c r="AA119" s="15"/>
      <c r="AB119" s="15"/>
      <c r="AC119" s="15"/>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row>
    <row r="120" spans="1:112" ht="15" customHeight="1" x14ac:dyDescent="0.3">
      <c r="A120" s="36"/>
      <c r="B120" s="20"/>
      <c r="C120" s="28"/>
      <c r="D120" s="28"/>
      <c r="E120" s="28"/>
      <c r="F120" s="22"/>
      <c r="G120" s="29"/>
      <c r="H120" s="22"/>
      <c r="I120" s="30"/>
      <c r="J120" s="30"/>
      <c r="K120" s="31"/>
      <c r="L120" s="31"/>
      <c r="M120" s="35"/>
      <c r="N120" s="20"/>
      <c r="O120" s="20"/>
      <c r="P120" s="20"/>
      <c r="Q120" s="20"/>
      <c r="R120" s="20"/>
      <c r="S120" s="20"/>
      <c r="T120" s="12"/>
      <c r="U120" s="33"/>
      <c r="V120" s="33"/>
      <c r="W120" s="33"/>
      <c r="X120" s="33"/>
      <c r="Y120" s="33"/>
      <c r="Z120" s="15"/>
      <c r="AA120" s="15"/>
      <c r="AB120" s="15"/>
      <c r="AC120" s="15"/>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row>
    <row r="121" spans="1:112" ht="15" customHeight="1" x14ac:dyDescent="0.3">
      <c r="A121" s="36"/>
      <c r="B121" s="20"/>
      <c r="C121" s="28"/>
      <c r="D121" s="28"/>
      <c r="E121" s="28"/>
      <c r="F121" s="22"/>
      <c r="G121" s="29"/>
      <c r="H121" s="22"/>
      <c r="I121" s="30"/>
      <c r="J121" s="30"/>
      <c r="K121" s="31"/>
      <c r="L121" s="31"/>
      <c r="M121" s="35"/>
      <c r="N121" s="20"/>
      <c r="O121" s="20"/>
      <c r="P121" s="20"/>
      <c r="Q121" s="20"/>
      <c r="R121" s="20"/>
      <c r="S121" s="20"/>
      <c r="T121" s="12"/>
      <c r="U121" s="33"/>
      <c r="V121" s="33"/>
      <c r="W121" s="33"/>
      <c r="X121" s="33"/>
      <c r="Y121" s="33"/>
      <c r="Z121" s="15"/>
      <c r="AA121" s="15"/>
      <c r="AB121" s="15"/>
      <c r="AC121" s="15"/>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row>
    <row r="122" spans="1:112" ht="15" customHeight="1" x14ac:dyDescent="0.3">
      <c r="A122" s="36"/>
      <c r="B122" s="20"/>
      <c r="C122" s="28"/>
      <c r="D122" s="28"/>
      <c r="E122" s="28"/>
      <c r="F122" s="22"/>
      <c r="G122" s="29"/>
      <c r="H122" s="22"/>
      <c r="I122" s="30"/>
      <c r="J122" s="30"/>
      <c r="K122" s="31"/>
      <c r="L122" s="31"/>
      <c r="M122" s="35"/>
      <c r="N122" s="20"/>
      <c r="O122" s="20"/>
      <c r="P122" s="20"/>
      <c r="Q122" s="20"/>
      <c r="R122" s="20"/>
      <c r="S122" s="20"/>
      <c r="T122" s="12"/>
      <c r="U122" s="33"/>
      <c r="V122" s="33"/>
      <c r="W122" s="33"/>
      <c r="X122" s="33"/>
      <c r="Y122" s="33"/>
      <c r="Z122" s="15"/>
      <c r="AA122" s="15"/>
      <c r="AB122" s="15"/>
      <c r="AC122" s="15"/>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row>
    <row r="123" spans="1:112" ht="15" customHeight="1" x14ac:dyDescent="0.3">
      <c r="A123" s="36"/>
      <c r="B123" s="20"/>
      <c r="C123" s="28"/>
      <c r="D123" s="28"/>
      <c r="E123" s="28"/>
      <c r="F123" s="22"/>
      <c r="G123" s="29"/>
      <c r="H123" s="10"/>
      <c r="I123" s="10"/>
      <c r="J123" s="10"/>
      <c r="K123" s="10"/>
      <c r="L123" s="10"/>
      <c r="M123" s="10"/>
      <c r="N123" s="10"/>
      <c r="O123" s="10"/>
      <c r="P123" s="10"/>
      <c r="Q123" s="10"/>
      <c r="R123" s="10"/>
      <c r="S123" s="20"/>
      <c r="T123" s="12"/>
      <c r="U123" s="33"/>
      <c r="V123" s="33"/>
      <c r="W123" s="33"/>
      <c r="X123" s="33"/>
      <c r="Y123" s="33"/>
      <c r="Z123" s="15"/>
      <c r="AA123" s="15"/>
      <c r="AB123" s="15"/>
      <c r="AC123" s="15"/>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row>
    <row r="124" spans="1:112" ht="15" customHeight="1" x14ac:dyDescent="0.3">
      <c r="A124" s="36"/>
      <c r="B124" s="20"/>
      <c r="C124" s="28"/>
      <c r="D124" s="28"/>
      <c r="E124" s="28"/>
      <c r="F124" s="22"/>
      <c r="G124" s="29"/>
      <c r="H124" s="22"/>
      <c r="I124" s="10"/>
      <c r="J124" s="10"/>
      <c r="K124" s="10"/>
      <c r="L124" s="10"/>
      <c r="M124" s="10"/>
      <c r="N124" s="10"/>
      <c r="O124" s="10"/>
      <c r="P124" s="10"/>
      <c r="Q124" s="10"/>
      <c r="R124" s="10"/>
      <c r="S124" s="20"/>
      <c r="T124" s="12"/>
      <c r="U124" s="33"/>
      <c r="V124" s="33"/>
      <c r="W124" s="33"/>
      <c r="X124" s="33"/>
      <c r="Y124" s="33"/>
      <c r="Z124" s="15"/>
      <c r="AA124" s="15"/>
      <c r="AB124" s="15"/>
      <c r="AC124" s="15"/>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row>
    <row r="125" spans="1:112" ht="15" customHeight="1" x14ac:dyDescent="0.3">
      <c r="A125" s="36"/>
      <c r="B125" s="20"/>
      <c r="C125" s="28"/>
      <c r="D125" s="28"/>
      <c r="E125" s="28"/>
      <c r="F125" s="22"/>
      <c r="G125" s="29"/>
      <c r="H125" s="22"/>
      <c r="I125" s="10"/>
      <c r="J125" s="10"/>
      <c r="K125" s="10"/>
      <c r="L125" s="10"/>
      <c r="M125" s="10"/>
      <c r="N125" s="10"/>
      <c r="O125" s="10"/>
      <c r="P125" s="10"/>
      <c r="Q125" s="10"/>
      <c r="R125" s="10"/>
      <c r="S125" s="20"/>
      <c r="T125" s="12"/>
      <c r="U125" s="33"/>
      <c r="V125" s="33"/>
      <c r="W125" s="33"/>
      <c r="X125" s="33"/>
      <c r="Y125" s="33"/>
      <c r="Z125" s="15"/>
      <c r="AA125" s="15"/>
      <c r="AB125" s="15"/>
      <c r="AC125" s="15"/>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row>
    <row r="126" spans="1:112" ht="15" customHeight="1" x14ac:dyDescent="0.3">
      <c r="A126" s="36"/>
      <c r="B126" s="20"/>
      <c r="C126" s="28"/>
      <c r="D126" s="28"/>
      <c r="E126" s="28"/>
      <c r="F126" s="22"/>
      <c r="G126" s="29"/>
      <c r="H126" s="22"/>
      <c r="I126" s="10"/>
      <c r="J126" s="10"/>
      <c r="K126" s="10"/>
      <c r="L126" s="10"/>
      <c r="M126" s="10"/>
      <c r="N126" s="10"/>
      <c r="O126" s="10"/>
      <c r="P126" s="10"/>
      <c r="Q126" s="10"/>
      <c r="R126" s="10"/>
      <c r="S126" s="20"/>
      <c r="T126" s="12"/>
      <c r="U126" s="33"/>
      <c r="V126" s="33"/>
      <c r="W126" s="33"/>
      <c r="X126" s="33"/>
      <c r="Y126" s="33"/>
      <c r="Z126" s="15"/>
      <c r="AA126" s="15"/>
      <c r="AB126" s="15"/>
      <c r="AC126" s="15"/>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row>
    <row r="127" spans="1:112" ht="15" customHeight="1" x14ac:dyDescent="0.3">
      <c r="A127" s="36"/>
      <c r="B127" s="20"/>
      <c r="C127" s="28"/>
      <c r="D127" s="28"/>
      <c r="E127" s="108" t="s">
        <v>268</v>
      </c>
      <c r="F127" s="22"/>
      <c r="G127" s="29"/>
      <c r="H127" s="22"/>
      <c r="I127" s="10"/>
      <c r="J127" s="10"/>
      <c r="K127" s="10"/>
      <c r="L127" s="10"/>
      <c r="M127" s="10"/>
      <c r="N127" s="10"/>
      <c r="O127" s="10"/>
      <c r="P127" s="10"/>
      <c r="Q127" s="10"/>
      <c r="R127" s="10"/>
      <c r="S127" s="20"/>
      <c r="T127" s="12"/>
      <c r="U127" s="33"/>
      <c r="V127" s="33"/>
      <c r="W127" s="33"/>
      <c r="X127" s="33"/>
      <c r="Y127" s="33"/>
      <c r="Z127" s="15"/>
      <c r="AA127" s="15"/>
      <c r="AB127" s="15"/>
      <c r="AC127" s="15"/>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row>
    <row r="128" spans="1:112" ht="15" customHeight="1" x14ac:dyDescent="0.3">
      <c r="A128" s="36"/>
      <c r="B128" s="20"/>
      <c r="C128" s="28"/>
      <c r="D128" s="28"/>
      <c r="E128" s="28"/>
      <c r="F128" s="10"/>
      <c r="G128" s="29"/>
      <c r="H128" s="22"/>
      <c r="I128" s="10"/>
      <c r="J128" s="10"/>
      <c r="K128" s="10"/>
      <c r="L128" s="10"/>
      <c r="M128" s="10"/>
      <c r="N128" s="10"/>
      <c r="O128" s="10"/>
      <c r="P128" s="10"/>
      <c r="Q128" s="10"/>
      <c r="R128" s="10"/>
      <c r="S128" s="20"/>
      <c r="T128" s="12"/>
      <c r="U128" s="33"/>
      <c r="V128" s="33"/>
      <c r="W128" s="33"/>
      <c r="X128" s="33"/>
      <c r="Y128" s="33"/>
      <c r="Z128" s="15"/>
      <c r="AA128" s="15"/>
      <c r="AB128" s="15"/>
      <c r="AC128" s="15"/>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row>
    <row r="129" spans="1:112" ht="15" customHeight="1" x14ac:dyDescent="0.3">
      <c r="A129" s="36"/>
      <c r="B129" s="20"/>
      <c r="C129" s="28"/>
      <c r="D129" s="28"/>
      <c r="E129" s="28"/>
      <c r="F129" s="22"/>
      <c r="G129" s="29"/>
      <c r="H129" s="22"/>
      <c r="I129" s="10"/>
      <c r="J129" s="10"/>
      <c r="K129" s="10"/>
      <c r="L129" s="10"/>
      <c r="M129" s="10"/>
      <c r="N129" s="10"/>
      <c r="O129" s="10"/>
      <c r="P129" s="10"/>
      <c r="Q129" s="10"/>
      <c r="R129" s="10"/>
      <c r="S129" s="20"/>
      <c r="T129" s="12"/>
      <c r="U129" s="33"/>
      <c r="V129" s="33"/>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row>
    <row r="130" spans="1:112" ht="15" customHeight="1" x14ac:dyDescent="0.3">
      <c r="A130" s="36"/>
      <c r="B130" s="20"/>
      <c r="C130" s="28"/>
      <c r="D130" s="28"/>
      <c r="E130" s="28"/>
      <c r="F130" s="22"/>
      <c r="G130" s="29"/>
      <c r="H130" s="22"/>
      <c r="I130" s="10"/>
      <c r="J130" s="10"/>
      <c r="K130" s="10"/>
      <c r="L130" s="10"/>
      <c r="M130" s="10"/>
      <c r="N130" s="10"/>
      <c r="O130" s="10"/>
      <c r="P130" s="10"/>
      <c r="Q130" s="10"/>
      <c r="R130" s="10"/>
      <c r="S130" s="20"/>
      <c r="T130" s="12"/>
      <c r="U130" s="33"/>
      <c r="V130" s="33"/>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row>
    <row r="131" spans="1:112" ht="15" customHeight="1" x14ac:dyDescent="0.3">
      <c r="A131" s="36"/>
      <c r="B131" s="20"/>
      <c r="C131" s="28"/>
      <c r="D131" s="28"/>
      <c r="E131" s="28"/>
      <c r="F131" s="22"/>
      <c r="G131" s="29"/>
      <c r="H131" s="22"/>
      <c r="I131" s="10"/>
      <c r="J131" s="10"/>
      <c r="K131" s="10"/>
      <c r="L131" s="10"/>
      <c r="M131" s="10"/>
      <c r="N131" s="10"/>
      <c r="O131" s="10"/>
      <c r="P131" s="10"/>
      <c r="Q131" s="10"/>
      <c r="R131" s="10"/>
      <c r="S131" s="20"/>
      <c r="T131" s="12"/>
      <c r="U131" s="33"/>
      <c r="V131" s="33"/>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row>
    <row r="132" spans="1:112" ht="15" customHeight="1" x14ac:dyDescent="0.3">
      <c r="A132" s="36"/>
      <c r="B132" s="20"/>
      <c r="C132" s="30"/>
      <c r="D132" s="30"/>
      <c r="E132" s="31"/>
      <c r="F132" s="31"/>
      <c r="G132" s="35"/>
      <c r="H132" s="20"/>
      <c r="I132" s="20"/>
      <c r="J132" s="20"/>
      <c r="K132" s="20"/>
      <c r="L132" s="20"/>
      <c r="M132" s="10"/>
      <c r="N132" s="10"/>
      <c r="O132" s="10"/>
      <c r="P132" s="10"/>
      <c r="Q132" s="10"/>
      <c r="R132" s="10"/>
      <c r="S132" s="20"/>
      <c r="T132" s="12"/>
      <c r="U132" s="33"/>
      <c r="V132" s="33"/>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row>
    <row r="133" spans="1:112" ht="15" customHeight="1" x14ac:dyDescent="0.35">
      <c r="A133" s="36"/>
      <c r="B133" s="20"/>
      <c r="C133" s="30"/>
      <c r="D133" s="41" t="s">
        <v>215</v>
      </c>
      <c r="E133" s="31"/>
      <c r="F133" s="31"/>
      <c r="G133" s="35"/>
      <c r="H133" s="20"/>
      <c r="I133" s="20"/>
      <c r="J133" s="20"/>
      <c r="K133" s="20"/>
      <c r="L133" s="20"/>
      <c r="M133" s="10"/>
      <c r="N133" s="10"/>
      <c r="O133" s="10"/>
      <c r="P133" s="10"/>
      <c r="Q133" s="10"/>
      <c r="R133" s="10"/>
      <c r="S133" s="20"/>
      <c r="T133" s="12"/>
      <c r="U133" s="33"/>
      <c r="V133" s="33"/>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row>
    <row r="134" spans="1:112" ht="15" customHeight="1" x14ac:dyDescent="0.3">
      <c r="A134" s="36"/>
      <c r="B134" s="20"/>
      <c r="C134" s="30"/>
      <c r="D134" s="523">
        <f>Relevé!L48</f>
        <v>0</v>
      </c>
      <c r="E134" s="523"/>
      <c r="F134" s="523"/>
      <c r="G134" s="523"/>
      <c r="H134" s="524" t="s">
        <v>216</v>
      </c>
      <c r="I134" s="525">
        <f>(D134*H208)/100</f>
        <v>0</v>
      </c>
      <c r="J134" s="525"/>
      <c r="K134" s="20"/>
      <c r="L134" s="20"/>
      <c r="M134" s="10"/>
      <c r="N134" s="10"/>
      <c r="O134" s="10"/>
      <c r="P134" s="10"/>
      <c r="Q134" s="10"/>
      <c r="R134" s="10"/>
      <c r="S134" s="20"/>
      <c r="T134" s="12"/>
      <c r="U134" s="33"/>
      <c r="V134" s="33"/>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row>
    <row r="135" spans="1:112" ht="15" customHeight="1" x14ac:dyDescent="0.3">
      <c r="A135" s="36"/>
      <c r="B135" s="20"/>
      <c r="C135" s="30"/>
      <c r="D135" s="523"/>
      <c r="E135" s="523"/>
      <c r="F135" s="523"/>
      <c r="G135" s="523"/>
      <c r="H135" s="524"/>
      <c r="I135" s="525"/>
      <c r="J135" s="525"/>
      <c r="K135" s="20"/>
      <c r="L135" s="20"/>
      <c r="M135" s="10"/>
      <c r="N135" s="10"/>
      <c r="O135" s="10"/>
      <c r="P135" s="10"/>
      <c r="Q135" s="10"/>
      <c r="R135" s="10"/>
      <c r="S135" s="20"/>
      <c r="T135" s="12"/>
      <c r="U135" s="33"/>
      <c r="V135" s="33"/>
      <c r="W135" s="33"/>
      <c r="X135" s="33"/>
      <c r="Y135" s="33"/>
      <c r="Z135" s="15"/>
      <c r="AA135" s="15"/>
      <c r="AB135" s="15"/>
      <c r="AC135" s="15"/>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row>
    <row r="136" spans="1:112" ht="15" customHeight="1" x14ac:dyDescent="0.3">
      <c r="A136" s="36"/>
      <c r="B136" s="20"/>
      <c r="C136" s="30"/>
      <c r="D136" s="30"/>
      <c r="E136" s="31"/>
      <c r="F136" s="31"/>
      <c r="G136" s="35"/>
      <c r="H136" s="20"/>
      <c r="I136" s="20"/>
      <c r="J136" s="20"/>
      <c r="K136" s="20"/>
      <c r="L136" s="20"/>
      <c r="M136" s="10"/>
      <c r="N136" s="10"/>
      <c r="O136" s="10"/>
      <c r="P136" s="10"/>
      <c r="Q136" s="10"/>
      <c r="R136" s="10"/>
      <c r="S136" s="20"/>
      <c r="T136" s="12"/>
      <c r="U136" s="272"/>
      <c r="V136" s="272"/>
      <c r="W136" s="272"/>
      <c r="X136" s="272"/>
      <c r="Y136" s="272"/>
      <c r="Z136" s="12"/>
      <c r="AA136" s="12"/>
      <c r="AB136" s="12"/>
      <c r="AC136" s="12"/>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row>
    <row r="137" spans="1:112" ht="15" customHeight="1" x14ac:dyDescent="0.3">
      <c r="A137" s="34"/>
      <c r="B137" s="20"/>
      <c r="C137" s="10"/>
      <c r="D137" s="10"/>
      <c r="E137" s="42" t="s">
        <v>217</v>
      </c>
      <c r="F137" s="539" t="str">
        <f>IF(D134&lt;50,U138,IF(D134&lt;80,V138,IF(D134&lt;120,W138,IF(D134&lt;160,X138,IF(D134&lt;200,Y138,IF(D134&lt;250,Z138,IF(D134&lt;350,AA138,IF(D134&lt;500,AB138,IF(D134&lt;700,AC138,AD138)))))))))</f>
        <v>une poignée d'€</v>
      </c>
      <c r="G137" s="539"/>
      <c r="H137" s="539"/>
      <c r="I137" s="539"/>
      <c r="J137" s="539"/>
      <c r="K137" s="539"/>
      <c r="L137" s="10"/>
      <c r="M137" s="35"/>
      <c r="N137" s="20"/>
      <c r="O137" s="20"/>
      <c r="P137" s="20"/>
      <c r="Q137" s="20"/>
      <c r="R137" s="20"/>
      <c r="S137" s="20"/>
      <c r="T137" s="12"/>
      <c r="U137" s="272"/>
      <c r="V137" s="272"/>
      <c r="W137" s="272"/>
      <c r="X137" s="272"/>
      <c r="Y137" s="272"/>
      <c r="Z137" s="12"/>
      <c r="AA137" s="12"/>
      <c r="AB137" s="12"/>
      <c r="AC137" s="12"/>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row>
    <row r="138" spans="1:112" ht="15" customHeight="1" x14ac:dyDescent="0.3">
      <c r="A138" s="34"/>
      <c r="B138" s="20"/>
      <c r="C138" s="28"/>
      <c r="D138" s="10"/>
      <c r="E138" s="10"/>
      <c r="F138" s="10"/>
      <c r="G138" s="10"/>
      <c r="H138" s="10"/>
      <c r="I138" s="10"/>
      <c r="J138" s="10"/>
      <c r="K138" s="10"/>
      <c r="L138" s="31"/>
      <c r="M138" s="35"/>
      <c r="N138" s="20"/>
      <c r="O138" s="20"/>
      <c r="P138" s="20"/>
      <c r="Q138" s="20"/>
      <c r="R138" s="20"/>
      <c r="S138" s="20"/>
      <c r="T138" s="12"/>
      <c r="U138" s="272" t="s">
        <v>305</v>
      </c>
      <c r="V138" s="273" t="s">
        <v>200</v>
      </c>
      <c r="W138" s="273" t="s">
        <v>252</v>
      </c>
      <c r="X138" s="273" t="s">
        <v>201</v>
      </c>
      <c r="Y138" s="273" t="s">
        <v>202</v>
      </c>
      <c r="Z138" s="273" t="s">
        <v>203</v>
      </c>
      <c r="AA138" s="273" t="s">
        <v>204</v>
      </c>
      <c r="AB138" s="273" t="s">
        <v>205</v>
      </c>
      <c r="AC138" s="273" t="s">
        <v>206</v>
      </c>
      <c r="AD138" s="273" t="s">
        <v>306</v>
      </c>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row>
    <row r="139" spans="1:112" ht="15" customHeight="1" x14ac:dyDescent="0.3">
      <c r="A139" s="34"/>
      <c r="B139" s="20"/>
      <c r="C139" s="28"/>
      <c r="D139" s="28"/>
      <c r="E139" s="28"/>
      <c r="F139" s="22"/>
      <c r="G139" s="29"/>
      <c r="H139" s="22"/>
      <c r="I139" s="30"/>
      <c r="J139" s="30"/>
      <c r="K139" s="31"/>
      <c r="L139" s="31"/>
      <c r="M139" s="35"/>
      <c r="N139" s="20"/>
      <c r="O139" s="20"/>
      <c r="P139" s="20"/>
      <c r="Q139" s="20"/>
      <c r="R139" s="20"/>
      <c r="S139" s="20"/>
      <c r="T139" s="12"/>
      <c r="U139" s="272" t="s">
        <v>279</v>
      </c>
      <c r="V139" s="273" t="s">
        <v>207</v>
      </c>
      <c r="W139" s="273" t="s">
        <v>208</v>
      </c>
      <c r="X139" s="273" t="s">
        <v>209</v>
      </c>
      <c r="Y139" s="273" t="s">
        <v>210</v>
      </c>
      <c r="Z139" s="273" t="s">
        <v>211</v>
      </c>
      <c r="AA139" s="273" t="s">
        <v>212</v>
      </c>
      <c r="AB139" s="273" t="s">
        <v>213</v>
      </c>
      <c r="AC139" s="273" t="s">
        <v>214</v>
      </c>
      <c r="AD139" s="13" t="s">
        <v>280</v>
      </c>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row>
    <row r="140" spans="1:112" ht="15" customHeight="1" x14ac:dyDescent="0.3">
      <c r="A140" s="488" t="s">
        <v>256</v>
      </c>
      <c r="B140" s="488"/>
      <c r="C140" s="488"/>
      <c r="D140" s="488"/>
      <c r="E140" s="488"/>
      <c r="F140" s="488"/>
      <c r="G140" s="488"/>
      <c r="H140" s="488"/>
      <c r="I140" s="488"/>
      <c r="J140" s="488"/>
      <c r="K140" s="488"/>
      <c r="L140" s="488"/>
      <c r="M140" s="488"/>
      <c r="N140" s="488"/>
      <c r="O140" s="488"/>
      <c r="P140" s="488"/>
      <c r="Q140" s="488"/>
      <c r="R140" s="488"/>
      <c r="S140" s="488"/>
      <c r="T140" s="277"/>
      <c r="U140" s="272"/>
      <c r="V140" s="272"/>
      <c r="W140" s="272"/>
      <c r="X140" s="272"/>
      <c r="Y140" s="272"/>
      <c r="Z140" s="12"/>
      <c r="AA140" s="12"/>
      <c r="AB140" s="12"/>
      <c r="AC140" s="12"/>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row>
    <row r="141" spans="1:112" ht="15" customHeight="1" x14ac:dyDescent="0.3">
      <c r="A141" s="488"/>
      <c r="B141" s="488"/>
      <c r="C141" s="488"/>
      <c r="D141" s="488"/>
      <c r="E141" s="488"/>
      <c r="F141" s="488"/>
      <c r="G141" s="488"/>
      <c r="H141" s="488"/>
      <c r="I141" s="488"/>
      <c r="J141" s="488"/>
      <c r="K141" s="488"/>
      <c r="L141" s="488"/>
      <c r="M141" s="488"/>
      <c r="N141" s="488"/>
      <c r="O141" s="488"/>
      <c r="P141" s="488"/>
      <c r="Q141" s="488"/>
      <c r="R141" s="488"/>
      <c r="S141" s="488"/>
      <c r="T141" s="277"/>
      <c r="U141" s="272"/>
      <c r="V141" s="272"/>
      <c r="W141" s="272"/>
      <c r="X141" s="272"/>
      <c r="Y141" s="272"/>
      <c r="Z141" s="12"/>
      <c r="AA141" s="12"/>
      <c r="AB141" s="12"/>
      <c r="AC141" s="12"/>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row>
    <row r="142" spans="1:112" ht="15" customHeight="1" x14ac:dyDescent="0.3">
      <c r="A142" s="20"/>
      <c r="B142" s="20"/>
      <c r="C142" s="35"/>
      <c r="D142" s="35"/>
      <c r="E142" s="35"/>
      <c r="F142" s="35"/>
      <c r="G142" s="43"/>
      <c r="H142" s="35"/>
      <c r="I142" s="35"/>
      <c r="J142" s="35"/>
      <c r="K142" s="20"/>
      <c r="L142" s="20"/>
      <c r="M142" s="20"/>
      <c r="N142" s="44"/>
      <c r="O142" s="44"/>
      <c r="P142" s="45"/>
      <c r="Q142" s="46"/>
      <c r="R142" s="47"/>
      <c r="S142" s="47"/>
      <c r="T142" s="12"/>
      <c r="U142" s="272"/>
      <c r="V142" s="272"/>
      <c r="W142" s="272"/>
      <c r="X142" s="272"/>
      <c r="Y142" s="272"/>
      <c r="Z142" s="12"/>
      <c r="AA142" s="12"/>
      <c r="AB142" s="12"/>
      <c r="AC142" s="12"/>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row>
    <row r="143" spans="1:112" ht="15" customHeight="1" x14ac:dyDescent="0.3">
      <c r="A143" s="20"/>
      <c r="B143" s="20"/>
      <c r="C143" s="35"/>
      <c r="D143" s="35"/>
      <c r="E143" s="35"/>
      <c r="F143" s="35"/>
      <c r="G143" s="43"/>
      <c r="H143" s="35"/>
      <c r="I143" s="35"/>
      <c r="J143" s="35"/>
      <c r="K143" s="20"/>
      <c r="L143" s="20"/>
      <c r="M143" s="20"/>
      <c r="N143" s="44"/>
      <c r="O143" s="44"/>
      <c r="P143" s="45"/>
      <c r="Q143" s="46"/>
      <c r="R143" s="47"/>
      <c r="S143" s="47"/>
      <c r="T143" s="12"/>
      <c r="U143" s="33"/>
      <c r="V143" s="33"/>
      <c r="W143" s="33"/>
      <c r="X143" s="33"/>
      <c r="Y143" s="33"/>
      <c r="Z143" s="15"/>
      <c r="AA143" s="15"/>
      <c r="AB143" s="15"/>
      <c r="AC143" s="15"/>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row>
    <row r="144" spans="1:112" ht="15" customHeight="1" x14ac:dyDescent="0.3">
      <c r="A144" s="20"/>
      <c r="B144" s="20"/>
      <c r="C144" s="28"/>
      <c r="D144" s="28"/>
      <c r="E144" s="28"/>
      <c r="F144" s="22"/>
      <c r="G144" s="29"/>
      <c r="H144" s="22"/>
      <c r="I144" s="30"/>
      <c r="J144" s="30"/>
      <c r="K144" s="20"/>
      <c r="L144" s="20"/>
      <c r="M144" s="20"/>
      <c r="N144" s="44"/>
      <c r="O144" s="44"/>
      <c r="P144" s="45"/>
      <c r="Q144" s="46"/>
      <c r="R144" s="47"/>
      <c r="S144" s="47"/>
      <c r="T144" s="12"/>
      <c r="U144" s="33"/>
      <c r="V144" s="33"/>
      <c r="W144" s="33"/>
      <c r="X144" s="33"/>
      <c r="Y144" s="33"/>
      <c r="Z144" s="15"/>
      <c r="AA144" s="15"/>
      <c r="AB144" s="15"/>
      <c r="AC144" s="15"/>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row>
    <row r="145" spans="1:112" ht="15" customHeight="1" x14ac:dyDescent="0.3">
      <c r="A145" s="20"/>
      <c r="B145" s="20"/>
      <c r="C145" s="28"/>
      <c r="D145" s="28"/>
      <c r="E145" s="28"/>
      <c r="F145" s="22"/>
      <c r="G145" s="29"/>
      <c r="H145" s="22"/>
      <c r="I145" s="30"/>
      <c r="J145" s="30"/>
      <c r="K145" s="20"/>
      <c r="L145" s="20"/>
      <c r="M145" s="20"/>
      <c r="N145" s="48"/>
      <c r="O145" s="48"/>
      <c r="P145" s="48"/>
      <c r="Q145" s="48"/>
      <c r="R145" s="48"/>
      <c r="S145" s="48"/>
      <c r="T145" s="12"/>
      <c r="U145" s="33"/>
      <c r="V145" s="33"/>
      <c r="W145" s="33"/>
      <c r="X145" s="33"/>
      <c r="Y145" s="33"/>
      <c r="Z145" s="15"/>
      <c r="AA145" s="15"/>
      <c r="AB145" s="15"/>
      <c r="AC145" s="15"/>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row>
    <row r="146" spans="1:112" ht="15" customHeight="1" x14ac:dyDescent="0.4">
      <c r="A146" s="20"/>
      <c r="B146" s="49"/>
      <c r="C146" s="28"/>
      <c r="D146" s="28"/>
      <c r="E146" s="28"/>
      <c r="F146" s="22"/>
      <c r="G146" s="29"/>
      <c r="H146" s="22"/>
      <c r="I146" s="30"/>
      <c r="J146" s="30"/>
      <c r="K146" s="50"/>
      <c r="L146" s="20"/>
      <c r="M146" s="48"/>
      <c r="N146" s="48"/>
      <c r="O146" s="48"/>
      <c r="P146" s="48"/>
      <c r="Q146" s="48"/>
      <c r="R146" s="48"/>
      <c r="S146" s="48"/>
      <c r="T146" s="12"/>
      <c r="U146" s="33"/>
      <c r="V146" s="33"/>
      <c r="W146" s="33"/>
      <c r="X146" s="33"/>
      <c r="Y146" s="33"/>
      <c r="Z146" s="15"/>
      <c r="AA146" s="15"/>
      <c r="AB146" s="15"/>
      <c r="AC146" s="15"/>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row>
    <row r="147" spans="1:112" ht="15" customHeight="1" x14ac:dyDescent="0.3">
      <c r="A147" s="20"/>
      <c r="B147" s="20"/>
      <c r="C147" s="28"/>
      <c r="D147" s="28"/>
      <c r="E147" s="28"/>
      <c r="F147" s="22"/>
      <c r="G147" s="29"/>
      <c r="H147" s="22"/>
      <c r="I147" s="30"/>
      <c r="J147" s="30"/>
      <c r="K147" s="20"/>
      <c r="L147" s="20"/>
      <c r="M147" s="48"/>
      <c r="N147" s="48"/>
      <c r="O147" s="48"/>
      <c r="P147" s="48"/>
      <c r="Q147" s="48"/>
      <c r="R147" s="48"/>
      <c r="S147" s="48"/>
      <c r="T147" s="12"/>
      <c r="U147" s="33"/>
      <c r="V147" s="33"/>
      <c r="W147" s="33"/>
      <c r="X147" s="33"/>
      <c r="Y147" s="33"/>
      <c r="Z147" s="15"/>
      <c r="AA147" s="15"/>
      <c r="AB147" s="15"/>
      <c r="AC147" s="15"/>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row>
    <row r="148" spans="1:112" ht="15" customHeight="1" x14ac:dyDescent="0.3">
      <c r="A148" s="20"/>
      <c r="B148" s="20"/>
      <c r="C148" s="20"/>
      <c r="D148" s="20"/>
      <c r="E148" s="20"/>
      <c r="F148" s="20"/>
      <c r="G148" s="20"/>
      <c r="H148" s="20"/>
      <c r="I148" s="20"/>
      <c r="J148" s="20"/>
      <c r="K148" s="20"/>
      <c r="L148" s="20"/>
      <c r="M148" s="20"/>
      <c r="N148" s="20"/>
      <c r="O148" s="20"/>
      <c r="P148" s="20"/>
      <c r="Q148" s="20"/>
      <c r="R148" s="20"/>
      <c r="S148" s="20"/>
      <c r="T148" s="12"/>
      <c r="U148" s="33"/>
      <c r="V148" s="33"/>
      <c r="W148" s="33"/>
      <c r="X148" s="33"/>
      <c r="Y148" s="33"/>
      <c r="Z148" s="15"/>
      <c r="AA148" s="15"/>
      <c r="AB148" s="15"/>
      <c r="AC148" s="15"/>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row>
    <row r="149" spans="1:112" ht="15" customHeight="1" x14ac:dyDescent="0.3">
      <c r="A149" s="20"/>
      <c r="B149" s="20"/>
      <c r="C149" s="35"/>
      <c r="D149" s="35"/>
      <c r="E149" s="35"/>
      <c r="F149" s="35"/>
      <c r="G149" s="43"/>
      <c r="H149" s="35"/>
      <c r="I149" s="35"/>
      <c r="J149" s="35"/>
      <c r="K149" s="20"/>
      <c r="L149" s="20"/>
      <c r="M149" s="20"/>
      <c r="N149" s="35"/>
      <c r="O149" s="35"/>
      <c r="P149" s="21"/>
      <c r="Q149" s="35"/>
      <c r="R149" s="35"/>
      <c r="S149" s="35"/>
      <c r="T149" s="12"/>
      <c r="U149" s="33"/>
      <c r="V149" s="33"/>
      <c r="W149" s="33"/>
      <c r="X149" s="33"/>
      <c r="Y149" s="33"/>
      <c r="Z149" s="15"/>
      <c r="AA149" s="15"/>
      <c r="AB149" s="15"/>
      <c r="AC149" s="15"/>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row>
    <row r="150" spans="1:112" ht="15" customHeight="1" x14ac:dyDescent="0.3">
      <c r="A150" s="20"/>
      <c r="B150" s="20"/>
      <c r="C150" s="35"/>
      <c r="D150" s="35"/>
      <c r="E150" s="35"/>
      <c r="F150" s="35"/>
      <c r="G150" s="43"/>
      <c r="H150" s="35"/>
      <c r="I150" s="35"/>
      <c r="J150" s="35"/>
      <c r="K150" s="20"/>
      <c r="L150" s="35"/>
      <c r="M150" s="20"/>
      <c r="N150" s="35"/>
      <c r="O150" s="35"/>
      <c r="P150" s="21"/>
      <c r="Q150" s="35"/>
      <c r="R150" s="35"/>
      <c r="S150" s="35"/>
      <c r="T150" s="278"/>
      <c r="U150" s="33"/>
      <c r="V150" s="33"/>
      <c r="W150" s="33"/>
      <c r="X150" s="33"/>
      <c r="Y150" s="33"/>
      <c r="Z150" s="15"/>
      <c r="AA150" s="15"/>
      <c r="AB150" s="15"/>
      <c r="AC150" s="15"/>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row>
    <row r="151" spans="1:112" ht="15" customHeight="1" x14ac:dyDescent="0.3">
      <c r="A151" s="20"/>
      <c r="B151" s="20"/>
      <c r="C151" s="28"/>
      <c r="D151" s="28"/>
      <c r="E151" s="28"/>
      <c r="F151" s="22"/>
      <c r="G151" s="29"/>
      <c r="H151" s="22"/>
      <c r="I151" s="30"/>
      <c r="J151" s="30"/>
      <c r="K151" s="20"/>
      <c r="L151" s="35"/>
      <c r="M151" s="20"/>
      <c r="N151" s="44"/>
      <c r="O151" s="44"/>
      <c r="P151" s="52"/>
      <c r="Q151" s="46"/>
      <c r="R151" s="47"/>
      <c r="S151" s="47"/>
      <c r="T151" s="278"/>
      <c r="U151" s="33"/>
      <c r="V151" s="33"/>
      <c r="W151" s="33"/>
      <c r="X151" s="33"/>
      <c r="Y151" s="33"/>
      <c r="Z151" s="15"/>
      <c r="AA151" s="15"/>
      <c r="AB151" s="15"/>
      <c r="AC151" s="15"/>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row>
    <row r="152" spans="1:112" ht="12.75" customHeight="1" x14ac:dyDescent="0.2">
      <c r="A152" s="20"/>
      <c r="B152" s="20"/>
      <c r="C152" s="28"/>
      <c r="D152" s="28"/>
      <c r="E152" s="28"/>
      <c r="F152" s="22"/>
      <c r="G152" s="29"/>
      <c r="H152" s="22"/>
      <c r="I152" s="30"/>
      <c r="J152" s="30"/>
      <c r="K152" s="20"/>
      <c r="L152" s="35"/>
      <c r="M152" s="20"/>
      <c r="N152" s="44"/>
      <c r="O152" s="44"/>
      <c r="P152" s="52"/>
      <c r="Q152" s="46"/>
      <c r="R152" s="47"/>
      <c r="S152" s="47"/>
      <c r="T152" s="278"/>
      <c r="U152" s="15"/>
      <c r="V152" s="15"/>
      <c r="W152" s="15"/>
      <c r="X152" s="15"/>
      <c r="Y152" s="15"/>
      <c r="Z152" s="15"/>
      <c r="AA152" s="15"/>
      <c r="AB152" s="15"/>
      <c r="AC152" s="15"/>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row>
    <row r="153" spans="1:112" ht="12.75" customHeight="1" x14ac:dyDescent="0.2">
      <c r="A153" s="20"/>
      <c r="B153" s="20"/>
      <c r="C153" s="28"/>
      <c r="D153" s="28"/>
      <c r="E153" s="28"/>
      <c r="F153" s="22"/>
      <c r="G153" s="29"/>
      <c r="H153" s="22"/>
      <c r="I153" s="30"/>
      <c r="J153" s="30"/>
      <c r="K153" s="20"/>
      <c r="L153" s="20"/>
      <c r="M153" s="20"/>
      <c r="N153" s="44"/>
      <c r="O153" s="44"/>
      <c r="P153" s="52"/>
      <c r="Q153" s="46"/>
      <c r="R153" s="47"/>
      <c r="S153" s="47"/>
      <c r="T153" s="12"/>
      <c r="U153" s="15"/>
      <c r="V153" s="15"/>
      <c r="W153" s="15"/>
      <c r="X153" s="15"/>
      <c r="Y153" s="15"/>
      <c r="Z153" s="15"/>
      <c r="AA153" s="15"/>
      <c r="AB153" s="15"/>
      <c r="AC153" s="15"/>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row>
    <row r="154" spans="1:112" ht="12.75" customHeight="1" x14ac:dyDescent="0.2">
      <c r="A154" s="20"/>
      <c r="B154" s="20"/>
      <c r="C154" s="28"/>
      <c r="D154" s="28"/>
      <c r="E154" s="28"/>
      <c r="F154" s="22"/>
      <c r="G154" s="29"/>
      <c r="H154" s="22"/>
      <c r="I154" s="30"/>
      <c r="J154" s="30"/>
      <c r="K154" s="20"/>
      <c r="L154" s="20"/>
      <c r="M154" s="20"/>
      <c r="N154" s="44"/>
      <c r="O154" s="44"/>
      <c r="P154" s="52"/>
      <c r="Q154" s="46"/>
      <c r="R154" s="47"/>
      <c r="S154" s="47"/>
      <c r="T154" s="12"/>
      <c r="U154" s="15"/>
      <c r="V154" s="15"/>
      <c r="W154" s="15"/>
      <c r="X154" s="15"/>
      <c r="Y154" s="15"/>
      <c r="Z154" s="15"/>
      <c r="AA154" s="15"/>
      <c r="AB154" s="15"/>
      <c r="AC154" s="15"/>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row>
    <row r="155" spans="1:112" ht="12.75" customHeight="1" x14ac:dyDescent="0.2">
      <c r="A155" s="20"/>
      <c r="B155" s="20"/>
      <c r="C155" s="20"/>
      <c r="D155" s="20"/>
      <c r="E155" s="20"/>
      <c r="F155" s="20"/>
      <c r="G155" s="20"/>
      <c r="H155" s="20"/>
      <c r="I155" s="20"/>
      <c r="J155" s="20"/>
      <c r="K155" s="20"/>
      <c r="L155" s="20"/>
      <c r="M155" s="20"/>
      <c r="N155" s="20"/>
      <c r="O155" s="20"/>
      <c r="P155" s="20"/>
      <c r="Q155" s="20"/>
      <c r="R155" s="20"/>
      <c r="S155" s="20"/>
      <c r="T155" s="12"/>
      <c r="U155" s="15"/>
      <c r="V155" s="15"/>
      <c r="W155" s="15"/>
      <c r="X155" s="15"/>
      <c r="Y155" s="15"/>
      <c r="Z155" s="15"/>
      <c r="AA155" s="15"/>
      <c r="AB155" s="15"/>
      <c r="AC155" s="15"/>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row>
    <row r="156" spans="1:112" ht="12.75" customHeight="1" x14ac:dyDescent="0.4">
      <c r="A156" s="49"/>
      <c r="B156" s="49"/>
      <c r="C156" s="49"/>
      <c r="D156" s="49"/>
      <c r="E156" s="49"/>
      <c r="F156" s="49"/>
      <c r="G156" s="49"/>
      <c r="H156" s="49"/>
      <c r="I156" s="49"/>
      <c r="J156" s="49"/>
      <c r="K156" s="20"/>
      <c r="L156" s="20"/>
      <c r="M156" s="49"/>
      <c r="N156" s="49"/>
      <c r="O156" s="49"/>
      <c r="P156" s="49"/>
      <c r="Q156" s="49"/>
      <c r="R156" s="49"/>
      <c r="S156" s="49"/>
      <c r="T156" s="12"/>
      <c r="U156" s="15"/>
      <c r="V156" s="15"/>
      <c r="W156" s="15"/>
      <c r="X156" s="15"/>
      <c r="Y156" s="15"/>
      <c r="Z156" s="15"/>
      <c r="AA156" s="15"/>
      <c r="AB156" s="15"/>
      <c r="AC156" s="15"/>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row>
    <row r="157" spans="1:112" ht="12.75" customHeight="1" x14ac:dyDescent="0.4">
      <c r="A157" s="49"/>
      <c r="B157" s="49"/>
      <c r="C157" s="49"/>
      <c r="D157" s="49"/>
      <c r="E157" s="49"/>
      <c r="F157" s="49"/>
      <c r="G157" s="49"/>
      <c r="H157" s="49"/>
      <c r="I157" s="49"/>
      <c r="J157" s="49"/>
      <c r="K157" s="20"/>
      <c r="L157" s="20"/>
      <c r="M157" s="49"/>
      <c r="N157" s="49"/>
      <c r="O157" s="49"/>
      <c r="P157" s="49"/>
      <c r="Q157" s="49"/>
      <c r="R157" s="49"/>
      <c r="S157" s="49"/>
      <c r="T157" s="12"/>
      <c r="U157" s="15"/>
      <c r="V157" s="15"/>
      <c r="W157" s="15"/>
      <c r="X157" s="15"/>
      <c r="Y157" s="15"/>
      <c r="Z157" s="15"/>
      <c r="AA157" s="15"/>
      <c r="AB157" s="15"/>
      <c r="AC157" s="15"/>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row>
    <row r="158" spans="1:112" ht="12.75" customHeight="1" x14ac:dyDescent="0.2">
      <c r="A158" s="20"/>
      <c r="B158" s="20"/>
      <c r="C158" s="20"/>
      <c r="D158" s="20"/>
      <c r="E158" s="20"/>
      <c r="F158" s="20"/>
      <c r="G158" s="20"/>
      <c r="H158" s="20"/>
      <c r="I158" s="20"/>
      <c r="J158" s="20"/>
      <c r="K158" s="20"/>
      <c r="L158" s="20"/>
      <c r="M158" s="20"/>
      <c r="N158" s="20"/>
      <c r="O158" s="20"/>
      <c r="P158" s="20"/>
      <c r="Q158" s="20"/>
      <c r="R158" s="20"/>
      <c r="S158" s="20"/>
      <c r="T158" s="12"/>
      <c r="U158" s="15"/>
      <c r="V158" s="15"/>
      <c r="W158" s="15"/>
      <c r="X158" s="15"/>
      <c r="Y158" s="15"/>
      <c r="Z158" s="15"/>
      <c r="AA158" s="15"/>
      <c r="AB158" s="15"/>
      <c r="AC158" s="15"/>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row>
    <row r="159" spans="1:112" ht="12.75" customHeight="1" x14ac:dyDescent="0.2">
      <c r="A159" s="53"/>
      <c r="B159" s="20"/>
      <c r="C159" s="20"/>
      <c r="D159" s="20"/>
      <c r="E159" s="20"/>
      <c r="F159" s="20"/>
      <c r="G159" s="20"/>
      <c r="H159" s="20"/>
      <c r="I159" s="20"/>
      <c r="J159" s="20"/>
      <c r="K159" s="20"/>
      <c r="L159" s="20"/>
      <c r="M159" s="53"/>
      <c r="N159" s="20"/>
      <c r="O159" s="20"/>
      <c r="P159" s="20"/>
      <c r="Q159" s="20"/>
      <c r="R159" s="20"/>
      <c r="S159" s="20"/>
      <c r="T159" s="12"/>
      <c r="U159" s="15"/>
      <c r="V159" s="15"/>
      <c r="W159" s="15"/>
      <c r="X159" s="15"/>
      <c r="Y159" s="15"/>
      <c r="Z159" s="15"/>
      <c r="AA159" s="15"/>
      <c r="AB159" s="15"/>
      <c r="AC159" s="15"/>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row>
    <row r="160" spans="1:112" ht="12.75" customHeight="1" x14ac:dyDescent="0.2">
      <c r="A160" s="20"/>
      <c r="B160" s="20"/>
      <c r="C160" s="20"/>
      <c r="D160" s="20"/>
      <c r="E160" s="20"/>
      <c r="F160" s="20"/>
      <c r="G160" s="20"/>
      <c r="H160" s="20"/>
      <c r="I160" s="20"/>
      <c r="J160" s="20"/>
      <c r="K160" s="20"/>
      <c r="L160" s="20"/>
      <c r="M160" s="20"/>
      <c r="N160" s="20"/>
      <c r="O160" s="20"/>
      <c r="P160" s="20"/>
      <c r="Q160" s="20"/>
      <c r="R160" s="20"/>
      <c r="S160" s="20"/>
      <c r="T160" s="12"/>
      <c r="U160" s="15"/>
      <c r="V160" s="15"/>
      <c r="W160" s="15"/>
      <c r="X160" s="15"/>
      <c r="Y160" s="15"/>
      <c r="Z160" s="15"/>
      <c r="AA160" s="15"/>
      <c r="AB160" s="15"/>
      <c r="AC160" s="15"/>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row>
    <row r="161" spans="1:112" ht="12.75" customHeight="1" x14ac:dyDescent="0.2">
      <c r="A161" s="20"/>
      <c r="B161" s="20"/>
      <c r="C161" s="54"/>
      <c r="D161" s="54"/>
      <c r="E161" s="54"/>
      <c r="F161" s="54"/>
      <c r="G161" s="54"/>
      <c r="H161" s="54"/>
      <c r="I161" s="54"/>
      <c r="J161" s="20"/>
      <c r="K161" s="20"/>
      <c r="L161" s="20"/>
      <c r="M161" s="55"/>
      <c r="N161" s="55"/>
      <c r="O161" s="55"/>
      <c r="P161" s="55"/>
      <c r="Q161" s="55"/>
      <c r="R161" s="55"/>
      <c r="S161" s="55"/>
      <c r="T161" s="12"/>
      <c r="U161" s="15"/>
      <c r="V161" s="15"/>
      <c r="W161" s="15"/>
      <c r="X161" s="15"/>
      <c r="Y161" s="15"/>
      <c r="Z161" s="15"/>
      <c r="AA161" s="15"/>
      <c r="AB161" s="15"/>
      <c r="AC161" s="15"/>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row>
    <row r="162" spans="1:112" ht="12.75" customHeight="1" x14ac:dyDescent="0.2">
      <c r="A162" s="18"/>
      <c r="B162" s="20"/>
      <c r="C162" s="54"/>
      <c r="D162" s="54"/>
      <c r="E162" s="54"/>
      <c r="F162" s="54"/>
      <c r="G162" s="54"/>
      <c r="H162" s="54"/>
      <c r="I162" s="54"/>
      <c r="J162" s="20"/>
      <c r="K162" s="20"/>
      <c r="L162" s="20"/>
      <c r="M162" s="55"/>
      <c r="N162" s="55"/>
      <c r="O162" s="55"/>
      <c r="P162" s="55"/>
      <c r="Q162" s="55"/>
      <c r="R162" s="55"/>
      <c r="S162" s="55"/>
      <c r="T162" s="12"/>
      <c r="U162" s="15"/>
      <c r="V162" s="15"/>
      <c r="W162" s="15"/>
      <c r="X162" s="15"/>
      <c r="Y162" s="15"/>
      <c r="Z162" s="15"/>
      <c r="AA162" s="15"/>
      <c r="AB162" s="15"/>
      <c r="AC162" s="15"/>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row>
    <row r="163" spans="1:112" ht="12.75" customHeight="1" x14ac:dyDescent="0.2">
      <c r="A163" s="20"/>
      <c r="B163" s="20"/>
      <c r="C163" s="56"/>
      <c r="D163" s="56"/>
      <c r="E163" s="57"/>
      <c r="F163" s="57"/>
      <c r="G163" s="57"/>
      <c r="H163" s="58"/>
      <c r="I163" s="59"/>
      <c r="J163" s="20"/>
      <c r="K163" s="20"/>
      <c r="L163" s="20"/>
      <c r="M163" s="60"/>
      <c r="N163" s="60"/>
      <c r="O163" s="60"/>
      <c r="P163" s="60"/>
      <c r="Q163" s="60"/>
      <c r="R163" s="60"/>
      <c r="S163" s="60"/>
      <c r="T163" s="12"/>
      <c r="U163" s="15"/>
      <c r="V163" s="15"/>
      <c r="W163" s="15"/>
      <c r="X163" s="15"/>
      <c r="Y163" s="15"/>
      <c r="Z163" s="15"/>
      <c r="AA163" s="15"/>
      <c r="AB163" s="15"/>
      <c r="AC163" s="15"/>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row>
    <row r="164" spans="1:112" ht="12.75" customHeight="1" x14ac:dyDescent="0.2">
      <c r="A164" s="20"/>
      <c r="B164" s="20"/>
      <c r="C164" s="56"/>
      <c r="D164" s="56"/>
      <c r="E164" s="57"/>
      <c r="F164" s="57"/>
      <c r="G164" s="57"/>
      <c r="H164" s="58"/>
      <c r="I164" s="59"/>
      <c r="J164" s="20"/>
      <c r="K164" s="20"/>
      <c r="L164" s="20"/>
      <c r="M164" s="60"/>
      <c r="N164" s="60"/>
      <c r="O164" s="60"/>
      <c r="P164" s="60"/>
      <c r="Q164" s="60"/>
      <c r="R164" s="60"/>
      <c r="S164" s="60"/>
      <c r="T164" s="279"/>
      <c r="U164" s="15"/>
      <c r="V164" s="15"/>
      <c r="W164" s="15"/>
      <c r="X164" s="15"/>
      <c r="Y164" s="15"/>
      <c r="Z164" s="15"/>
      <c r="AA164" s="15"/>
      <c r="AB164" s="15"/>
      <c r="AC164" s="15"/>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row>
    <row r="165" spans="1:112" ht="12.75" customHeight="1" x14ac:dyDescent="0.2">
      <c r="A165" s="20"/>
      <c r="B165" s="62"/>
      <c r="C165" s="56"/>
      <c r="D165" s="56"/>
      <c r="E165" s="57"/>
      <c r="F165" s="57"/>
      <c r="G165" s="57"/>
      <c r="H165" s="58"/>
      <c r="I165" s="59"/>
      <c r="J165" s="20"/>
      <c r="K165" s="20"/>
      <c r="L165" s="20"/>
      <c r="M165" s="60"/>
      <c r="N165" s="60"/>
      <c r="O165" s="60"/>
      <c r="P165" s="60"/>
      <c r="Q165" s="60"/>
      <c r="R165" s="60"/>
      <c r="S165" s="60"/>
      <c r="T165" s="280"/>
      <c r="U165" s="15"/>
      <c r="V165" s="15"/>
      <c r="W165" s="15"/>
      <c r="X165" s="15"/>
      <c r="Y165" s="15"/>
      <c r="Z165" s="15"/>
      <c r="AA165" s="15"/>
      <c r="AB165" s="15"/>
      <c r="AC165" s="15"/>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row>
    <row r="166" spans="1:112" ht="12.75" customHeight="1" x14ac:dyDescent="0.2">
      <c r="A166" s="20"/>
      <c r="B166" s="20"/>
      <c r="C166" s="56"/>
      <c r="D166" s="56"/>
      <c r="E166" s="57"/>
      <c r="F166" s="57"/>
      <c r="G166" s="57"/>
      <c r="H166" s="58"/>
      <c r="I166" s="59"/>
      <c r="J166" s="20"/>
      <c r="K166" s="20"/>
      <c r="L166" s="20"/>
      <c r="M166" s="60"/>
      <c r="N166" s="60"/>
      <c r="O166" s="60"/>
      <c r="P166" s="60"/>
      <c r="Q166" s="60"/>
      <c r="R166" s="60"/>
      <c r="S166" s="60"/>
      <c r="T166" s="280"/>
      <c r="U166" s="15"/>
      <c r="V166" s="15"/>
      <c r="W166" s="15"/>
      <c r="X166" s="15"/>
      <c r="Y166" s="15"/>
      <c r="Z166" s="15"/>
      <c r="AA166" s="15"/>
      <c r="AB166" s="15"/>
      <c r="AC166" s="15"/>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row>
    <row r="167" spans="1:112" ht="12.75" customHeight="1" x14ac:dyDescent="0.2">
      <c r="A167" s="20"/>
      <c r="B167" s="20"/>
      <c r="C167" s="56"/>
      <c r="D167" s="56"/>
      <c r="E167" s="57"/>
      <c r="F167" s="57"/>
      <c r="G167" s="57"/>
      <c r="H167" s="58"/>
      <c r="I167" s="59"/>
      <c r="J167" s="20"/>
      <c r="K167" s="20"/>
      <c r="L167" s="20"/>
      <c r="M167" s="62"/>
      <c r="N167" s="20"/>
      <c r="O167" s="20"/>
      <c r="P167" s="20"/>
      <c r="Q167" s="20"/>
      <c r="R167" s="20"/>
      <c r="S167" s="18"/>
      <c r="T167" s="12"/>
      <c r="U167" s="15"/>
      <c r="V167" s="15"/>
      <c r="W167" s="15"/>
      <c r="X167" s="15"/>
      <c r="Y167" s="15"/>
      <c r="Z167" s="15"/>
      <c r="AA167" s="15"/>
      <c r="AB167" s="15"/>
      <c r="AC167" s="15"/>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row>
    <row r="168" spans="1:112" ht="12.75" customHeight="1" x14ac:dyDescent="0.2">
      <c r="A168" s="20"/>
      <c r="B168" s="20"/>
      <c r="C168" s="56"/>
      <c r="D168" s="56"/>
      <c r="E168" s="57"/>
      <c r="F168" s="57"/>
      <c r="G168" s="57"/>
      <c r="H168" s="58"/>
      <c r="I168" s="59"/>
      <c r="J168" s="20"/>
      <c r="K168" s="20"/>
      <c r="L168" s="20"/>
      <c r="M168" s="60"/>
      <c r="N168" s="60"/>
      <c r="O168" s="60"/>
      <c r="P168" s="60"/>
      <c r="Q168" s="60"/>
      <c r="R168" s="60"/>
      <c r="S168" s="60"/>
      <c r="T168" s="12"/>
      <c r="U168" s="15"/>
      <c r="V168" s="15"/>
      <c r="W168" s="15"/>
      <c r="X168" s="15"/>
      <c r="Y168" s="15"/>
      <c r="Z168" s="15"/>
      <c r="AA168" s="15"/>
      <c r="AB168" s="15"/>
      <c r="AC168" s="15"/>
      <c r="AD168" s="15"/>
      <c r="AE168" s="15"/>
      <c r="AF168" s="15"/>
      <c r="AG168" s="15"/>
      <c r="AH168" s="15"/>
      <c r="AI168" s="15"/>
      <c r="AJ168" s="15"/>
      <c r="AK168" s="15"/>
      <c r="AL168" s="15"/>
      <c r="AM168" s="15"/>
      <c r="AN168" s="15"/>
      <c r="AO168" s="15"/>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row>
    <row r="169" spans="1:112" ht="12.75" customHeight="1" x14ac:dyDescent="0.2">
      <c r="A169" s="20"/>
      <c r="B169" s="20"/>
      <c r="C169" s="56"/>
      <c r="D169" s="56"/>
      <c r="E169" s="57"/>
      <c r="F169" s="57"/>
      <c r="G169" s="57"/>
      <c r="H169" s="58"/>
      <c r="I169" s="59"/>
      <c r="J169" s="20"/>
      <c r="K169" s="20"/>
      <c r="L169" s="20"/>
      <c r="M169" s="60"/>
      <c r="N169" s="60"/>
      <c r="O169" s="60"/>
      <c r="P169" s="60"/>
      <c r="Q169" s="60"/>
      <c r="R169" s="60"/>
      <c r="S169" s="60"/>
      <c r="T169" s="12"/>
      <c r="U169" s="15"/>
      <c r="V169" s="15"/>
      <c r="W169" s="15"/>
      <c r="X169" s="15"/>
      <c r="Y169" s="15"/>
      <c r="Z169" s="15"/>
      <c r="AA169" s="15"/>
      <c r="AB169" s="15"/>
      <c r="AC169" s="15"/>
      <c r="AD169" s="15"/>
      <c r="AE169" s="15"/>
      <c r="AF169" s="15"/>
      <c r="AG169" s="15"/>
      <c r="AH169" s="15"/>
      <c r="AI169" s="15"/>
      <c r="AJ169" s="15"/>
      <c r="AK169" s="15"/>
      <c r="AL169" s="15"/>
      <c r="AM169" s="15"/>
      <c r="AN169" s="15"/>
      <c r="AO169" s="15"/>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row>
    <row r="170" spans="1:112" ht="12.75" customHeight="1" x14ac:dyDescent="0.2">
      <c r="A170" s="20"/>
      <c r="B170" s="20"/>
      <c r="C170" s="56"/>
      <c r="D170" s="56"/>
      <c r="E170" s="57"/>
      <c r="F170" s="57"/>
      <c r="G170" s="57"/>
      <c r="H170" s="58"/>
      <c r="I170" s="59"/>
      <c r="J170" s="20"/>
      <c r="K170" s="20"/>
      <c r="L170" s="20"/>
      <c r="M170" s="60"/>
      <c r="N170" s="60"/>
      <c r="O170" s="60"/>
      <c r="P170" s="60"/>
      <c r="Q170" s="60"/>
      <c r="R170" s="60"/>
      <c r="S170" s="60"/>
      <c r="T170" s="12"/>
      <c r="U170" s="15"/>
      <c r="V170" s="15"/>
      <c r="W170" s="15"/>
      <c r="X170" s="15"/>
      <c r="Y170" s="15"/>
      <c r="Z170" s="15"/>
      <c r="AA170" s="15"/>
      <c r="AB170" s="15"/>
      <c r="AC170" s="15"/>
      <c r="AD170" s="15"/>
      <c r="AE170" s="15"/>
      <c r="AF170" s="15"/>
      <c r="AG170" s="15"/>
      <c r="AH170" s="15"/>
      <c r="AI170" s="15"/>
      <c r="AJ170" s="15"/>
      <c r="AK170" s="15"/>
      <c r="AL170" s="15"/>
      <c r="AM170" s="15"/>
      <c r="AN170" s="15"/>
      <c r="AO170" s="15"/>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row>
    <row r="171" spans="1:112" ht="12.75" customHeight="1" x14ac:dyDescent="0.2">
      <c r="A171" s="20"/>
      <c r="B171" s="20"/>
      <c r="C171" s="56"/>
      <c r="D171" s="56"/>
      <c r="E171" s="57"/>
      <c r="F171" s="57"/>
      <c r="G171" s="57"/>
      <c r="H171" s="58"/>
      <c r="I171" s="59"/>
      <c r="J171" s="20"/>
      <c r="K171" s="20"/>
      <c r="L171" s="20"/>
      <c r="M171" s="60"/>
      <c r="N171" s="60"/>
      <c r="O171" s="60"/>
      <c r="P171" s="60"/>
      <c r="Q171" s="60"/>
      <c r="R171" s="60"/>
      <c r="S171" s="60"/>
      <c r="T171" s="12"/>
      <c r="U171" s="15"/>
      <c r="V171" s="15"/>
      <c r="W171" s="15"/>
      <c r="X171" s="15"/>
      <c r="Y171" s="15"/>
      <c r="Z171" s="15"/>
      <c r="AA171" s="15"/>
      <c r="AB171" s="15"/>
      <c r="AC171" s="15"/>
      <c r="AD171" s="15"/>
      <c r="AE171" s="15"/>
      <c r="AF171" s="15"/>
      <c r="AG171" s="15"/>
      <c r="AH171" s="15"/>
      <c r="AI171" s="15"/>
      <c r="AJ171" s="15"/>
      <c r="AK171" s="15"/>
      <c r="AL171" s="15"/>
      <c r="AM171" s="15"/>
      <c r="AN171" s="15"/>
      <c r="AO171" s="15"/>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row>
    <row r="172" spans="1:112" ht="12.75" customHeight="1" x14ac:dyDescent="0.2">
      <c r="A172" s="20"/>
      <c r="B172" s="20"/>
      <c r="C172" s="56"/>
      <c r="D172" s="56"/>
      <c r="E172" s="57"/>
      <c r="F172" s="57"/>
      <c r="G172" s="57"/>
      <c r="H172" s="58"/>
      <c r="I172" s="59"/>
      <c r="J172" s="20"/>
      <c r="K172" s="20"/>
      <c r="L172" s="20"/>
      <c r="M172" s="63"/>
      <c r="N172" s="63"/>
      <c r="O172" s="63"/>
      <c r="P172" s="63"/>
      <c r="Q172" s="63"/>
      <c r="R172" s="63"/>
      <c r="S172" s="63"/>
      <c r="T172" s="12"/>
      <c r="U172" s="15"/>
      <c r="V172" s="15"/>
      <c r="W172" s="15"/>
      <c r="X172" s="15"/>
      <c r="Y172" s="15"/>
      <c r="Z172" s="15"/>
      <c r="AA172" s="15"/>
      <c r="AB172" s="15"/>
      <c r="AC172" s="15"/>
      <c r="AD172" s="15"/>
      <c r="AE172" s="15"/>
      <c r="AF172" s="15"/>
      <c r="AG172" s="15"/>
      <c r="AH172" s="15"/>
      <c r="AI172" s="15"/>
      <c r="AJ172" s="15"/>
      <c r="AK172" s="15"/>
      <c r="AL172" s="15"/>
      <c r="AM172" s="15"/>
      <c r="AN172" s="15"/>
      <c r="AO172" s="15"/>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row>
    <row r="173" spans="1:112" ht="12.75" customHeight="1" x14ac:dyDescent="0.2">
      <c r="A173" s="10"/>
      <c r="B173" s="10"/>
      <c r="C173" s="10"/>
      <c r="D173" s="10"/>
      <c r="E173" s="10"/>
      <c r="F173" s="10"/>
      <c r="G173" s="10"/>
      <c r="H173" s="10"/>
      <c r="I173" s="59"/>
      <c r="J173" s="20"/>
      <c r="K173" s="20"/>
      <c r="L173" s="20"/>
      <c r="M173" s="32"/>
      <c r="N173" s="20"/>
      <c r="O173" s="20"/>
      <c r="P173" s="20"/>
      <c r="Q173" s="20"/>
      <c r="R173" s="20"/>
      <c r="S173" s="64"/>
      <c r="T173" s="12"/>
      <c r="U173" s="15"/>
      <c r="V173" s="15"/>
      <c r="W173" s="15"/>
      <c r="X173" s="15"/>
      <c r="Y173" s="15"/>
      <c r="Z173" s="15"/>
      <c r="AA173" s="15"/>
      <c r="AB173" s="15"/>
      <c r="AC173" s="15"/>
      <c r="AD173" s="15"/>
      <c r="AE173" s="15"/>
      <c r="AF173" s="15"/>
      <c r="AG173" s="15"/>
      <c r="AH173" s="15"/>
      <c r="AI173" s="15"/>
      <c r="AJ173" s="15"/>
      <c r="AK173" s="15"/>
      <c r="AL173" s="15"/>
      <c r="AM173" s="15"/>
      <c r="AN173" s="15"/>
      <c r="AO173" s="15"/>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row>
    <row r="174" spans="1:112" ht="12.75" customHeight="1" x14ac:dyDescent="0.2">
      <c r="A174" s="10"/>
      <c r="B174" s="10"/>
      <c r="C174" s="10"/>
      <c r="D174" s="10"/>
      <c r="E174" s="10"/>
      <c r="F174" s="10"/>
      <c r="G174" s="10"/>
      <c r="H174" s="10"/>
      <c r="I174" s="59"/>
      <c r="J174" s="20"/>
      <c r="K174" s="20"/>
      <c r="L174" s="20"/>
      <c r="M174" s="20"/>
      <c r="N174" s="20"/>
      <c r="O174" s="20"/>
      <c r="P174" s="20"/>
      <c r="Q174" s="20"/>
      <c r="R174" s="20"/>
      <c r="S174" s="64"/>
      <c r="T174" s="12"/>
      <c r="U174" s="15"/>
      <c r="V174" s="15"/>
      <c r="W174" s="15"/>
      <c r="X174" s="15"/>
      <c r="Y174" s="15"/>
      <c r="Z174" s="15"/>
      <c r="AA174" s="15"/>
      <c r="AB174" s="15"/>
      <c r="AC174" s="15"/>
      <c r="AD174" s="15"/>
      <c r="AE174" s="15"/>
      <c r="AF174" s="15"/>
      <c r="AG174" s="15"/>
      <c r="AH174" s="15"/>
      <c r="AI174" s="15"/>
      <c r="AJ174" s="15"/>
      <c r="AK174" s="15"/>
      <c r="AL174" s="15"/>
      <c r="AM174" s="15"/>
      <c r="AN174" s="15"/>
      <c r="AO174" s="15"/>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row>
    <row r="175" spans="1:112" ht="12.75" customHeight="1" x14ac:dyDescent="0.2">
      <c r="A175" s="10"/>
      <c r="B175" s="65"/>
      <c r="C175" s="65"/>
      <c r="D175" s="65"/>
      <c r="E175" s="65"/>
      <c r="F175" s="65"/>
      <c r="G175" s="65"/>
      <c r="H175" s="65"/>
      <c r="I175" s="59"/>
      <c r="J175" s="20"/>
      <c r="K175" s="20"/>
      <c r="L175" s="20"/>
      <c r="M175" s="60"/>
      <c r="N175" s="60"/>
      <c r="O175" s="60"/>
      <c r="P175" s="60"/>
      <c r="Q175" s="60"/>
      <c r="R175" s="60"/>
      <c r="S175" s="60"/>
      <c r="T175" s="12"/>
      <c r="U175" s="15"/>
      <c r="V175" s="15"/>
      <c r="W175" s="15"/>
      <c r="X175" s="15"/>
      <c r="Y175" s="15"/>
      <c r="Z175" s="15"/>
      <c r="AA175" s="15"/>
      <c r="AB175" s="15"/>
      <c r="AC175" s="15"/>
      <c r="AD175" s="15"/>
      <c r="AE175" s="15"/>
      <c r="AF175" s="15"/>
      <c r="AG175" s="15"/>
      <c r="AH175" s="15"/>
      <c r="AI175" s="15"/>
      <c r="AJ175" s="15"/>
      <c r="AK175" s="15"/>
      <c r="AL175" s="15"/>
      <c r="AM175" s="15"/>
      <c r="AN175" s="15"/>
      <c r="AO175" s="15"/>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row>
    <row r="176" spans="1:112" ht="12.75" customHeight="1" x14ac:dyDescent="0.2">
      <c r="A176" s="65"/>
      <c r="B176" s="65"/>
      <c r="C176" s="65"/>
      <c r="D176" s="65"/>
      <c r="E176" s="65"/>
      <c r="F176" s="65"/>
      <c r="G176" s="65"/>
      <c r="H176" s="65"/>
      <c r="I176" s="59"/>
      <c r="J176" s="20"/>
      <c r="K176" s="20"/>
      <c r="L176" s="20"/>
      <c r="M176" s="60"/>
      <c r="N176" s="60"/>
      <c r="O176" s="60"/>
      <c r="P176" s="60"/>
      <c r="Q176" s="60"/>
      <c r="R176" s="60"/>
      <c r="S176" s="60"/>
      <c r="T176" s="12"/>
      <c r="U176" s="15"/>
      <c r="V176" s="15"/>
      <c r="W176" s="15"/>
      <c r="X176" s="15"/>
      <c r="Y176" s="15"/>
      <c r="Z176" s="15"/>
      <c r="AA176" s="15"/>
      <c r="AB176" s="15"/>
      <c r="AC176" s="15"/>
      <c r="AD176" s="15"/>
      <c r="AE176" s="15"/>
      <c r="AF176" s="15"/>
      <c r="AG176" s="15"/>
      <c r="AH176" s="15"/>
      <c r="AI176" s="15"/>
      <c r="AJ176" s="15"/>
      <c r="AK176" s="15"/>
      <c r="AL176" s="15"/>
      <c r="AM176" s="15"/>
      <c r="AN176" s="15"/>
      <c r="AO176" s="15"/>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row>
    <row r="177" spans="1:112" ht="12.75" customHeight="1" x14ac:dyDescent="0.2">
      <c r="A177" s="65"/>
      <c r="B177" s="65"/>
      <c r="C177" s="65"/>
      <c r="D177" s="65"/>
      <c r="E177" s="65"/>
      <c r="F177" s="65"/>
      <c r="G177" s="65"/>
      <c r="H177" s="65"/>
      <c r="I177" s="59"/>
      <c r="J177" s="20"/>
      <c r="K177" s="20"/>
      <c r="L177" s="20"/>
      <c r="M177" s="60"/>
      <c r="N177" s="60"/>
      <c r="O177" s="60"/>
      <c r="P177" s="60"/>
      <c r="Q177" s="60"/>
      <c r="R177" s="60"/>
      <c r="S177" s="60"/>
      <c r="T177" s="12"/>
      <c r="U177" s="15"/>
      <c r="V177" s="15"/>
      <c r="W177" s="15"/>
      <c r="X177" s="15"/>
      <c r="Y177" s="15"/>
      <c r="Z177" s="15"/>
      <c r="AA177" s="15"/>
      <c r="AB177" s="15"/>
      <c r="AC177" s="15"/>
      <c r="AD177" s="15"/>
      <c r="AE177" s="15"/>
      <c r="AF177" s="15"/>
      <c r="AG177" s="15"/>
      <c r="AH177" s="15"/>
      <c r="AI177" s="15"/>
      <c r="AJ177" s="15"/>
      <c r="AK177" s="15"/>
      <c r="AL177" s="15"/>
      <c r="AM177" s="15"/>
      <c r="AN177" s="15"/>
      <c r="AO177" s="15"/>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row>
    <row r="178" spans="1:112" ht="12.75" customHeight="1" x14ac:dyDescent="0.2">
      <c r="A178" s="65"/>
      <c r="B178" s="65"/>
      <c r="C178" s="65"/>
      <c r="D178" s="65"/>
      <c r="E178" s="65"/>
      <c r="F178" s="65"/>
      <c r="G178" s="65"/>
      <c r="H178" s="65"/>
      <c r="I178" s="59"/>
      <c r="J178" s="20"/>
      <c r="K178" s="20"/>
      <c r="L178" s="20"/>
      <c r="M178" s="60"/>
      <c r="N178" s="60"/>
      <c r="O178" s="60"/>
      <c r="P178" s="60"/>
      <c r="Q178" s="60"/>
      <c r="R178" s="60"/>
      <c r="S178" s="60"/>
      <c r="T178" s="12"/>
      <c r="U178" s="15"/>
      <c r="V178" s="15"/>
      <c r="W178" s="15"/>
      <c r="X178" s="15"/>
      <c r="Y178" s="15"/>
      <c r="Z178" s="15"/>
      <c r="AA178" s="15"/>
      <c r="AB178" s="15"/>
      <c r="AC178" s="15"/>
      <c r="AD178" s="15"/>
      <c r="AE178" s="15"/>
      <c r="AF178" s="15"/>
      <c r="AG178" s="15"/>
      <c r="AH178" s="15"/>
      <c r="AI178" s="15"/>
      <c r="AJ178" s="15"/>
      <c r="AK178" s="15"/>
      <c r="AL178" s="15"/>
      <c r="AM178" s="15"/>
      <c r="AN178" s="15"/>
      <c r="AO178" s="15"/>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row>
    <row r="179" spans="1:112" ht="12.75" customHeight="1" x14ac:dyDescent="0.2">
      <c r="A179" s="65"/>
      <c r="B179" s="65"/>
      <c r="C179" s="65"/>
      <c r="D179" s="65"/>
      <c r="E179" s="65"/>
      <c r="F179" s="65"/>
      <c r="G179" s="65"/>
      <c r="H179" s="65"/>
      <c r="I179" s="59"/>
      <c r="J179" s="55"/>
      <c r="K179" s="20"/>
      <c r="L179" s="20"/>
      <c r="M179" s="60"/>
      <c r="N179" s="60"/>
      <c r="O179" s="60"/>
      <c r="P179" s="60"/>
      <c r="Q179" s="60"/>
      <c r="R179" s="60"/>
      <c r="S179" s="60"/>
      <c r="T179" s="279"/>
      <c r="U179" s="15"/>
      <c r="V179" s="15"/>
      <c r="W179" s="15"/>
      <c r="X179" s="15"/>
      <c r="Y179" s="15"/>
      <c r="Z179" s="15"/>
      <c r="AA179" s="15"/>
      <c r="AB179" s="15"/>
      <c r="AC179" s="15"/>
      <c r="AD179" s="15"/>
      <c r="AE179" s="15"/>
      <c r="AF179" s="15"/>
      <c r="AG179" s="15"/>
      <c r="AH179" s="15"/>
      <c r="AI179" s="15"/>
      <c r="AJ179" s="15"/>
      <c r="AK179" s="15"/>
      <c r="AL179" s="15"/>
      <c r="AM179" s="15"/>
      <c r="AN179" s="15"/>
      <c r="AO179" s="15"/>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row>
    <row r="180" spans="1:112" ht="12.75" customHeight="1" x14ac:dyDescent="0.2">
      <c r="A180" s="66"/>
      <c r="B180" s="65"/>
      <c r="C180" s="65"/>
      <c r="D180" s="65"/>
      <c r="E180" s="65"/>
      <c r="F180" s="65"/>
      <c r="G180" s="65"/>
      <c r="H180" s="65"/>
      <c r="I180" s="59"/>
      <c r="J180" s="55"/>
      <c r="K180" s="20"/>
      <c r="L180" s="20"/>
      <c r="M180" s="60"/>
      <c r="N180" s="60"/>
      <c r="O180" s="60"/>
      <c r="P180" s="60"/>
      <c r="Q180" s="60"/>
      <c r="R180" s="60"/>
      <c r="S180" s="60"/>
      <c r="T180" s="279"/>
      <c r="U180" s="15"/>
      <c r="V180" s="15"/>
      <c r="W180" s="15"/>
      <c r="X180" s="15"/>
      <c r="Y180" s="15"/>
      <c r="Z180" s="15"/>
      <c r="AA180" s="15"/>
      <c r="AB180" s="15"/>
      <c r="AC180" s="15"/>
      <c r="AD180" s="15"/>
      <c r="AE180" s="15"/>
      <c r="AF180" s="15"/>
      <c r="AG180" s="15"/>
      <c r="AH180" s="15"/>
      <c r="AI180" s="15"/>
      <c r="AJ180" s="15"/>
      <c r="AK180" s="15"/>
      <c r="AL180" s="15"/>
      <c r="AM180" s="15"/>
      <c r="AN180" s="15"/>
      <c r="AO180" s="15"/>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row>
    <row r="181" spans="1:112" ht="12.75" customHeight="1" x14ac:dyDescent="0.2">
      <c r="A181" s="65"/>
      <c r="B181" s="65"/>
      <c r="C181" s="65"/>
      <c r="D181" s="65"/>
      <c r="E181" s="65"/>
      <c r="F181" s="65"/>
      <c r="G181" s="65"/>
      <c r="H181" s="65"/>
      <c r="I181" s="67"/>
      <c r="J181" s="67"/>
      <c r="K181" s="67"/>
      <c r="L181" s="67"/>
      <c r="M181" s="67"/>
      <c r="N181" s="67"/>
      <c r="O181" s="67"/>
      <c r="P181" s="67"/>
      <c r="Q181" s="67"/>
      <c r="R181" s="67"/>
      <c r="S181" s="67"/>
      <c r="T181" s="279"/>
      <c r="U181" s="15"/>
      <c r="V181" s="15"/>
      <c r="W181" s="15"/>
      <c r="X181" s="15"/>
      <c r="Y181" s="15"/>
      <c r="Z181" s="15"/>
      <c r="AA181" s="15"/>
      <c r="AB181" s="15"/>
      <c r="AC181" s="15"/>
      <c r="AD181" s="15"/>
      <c r="AE181" s="15"/>
      <c r="AF181" s="15"/>
      <c r="AG181" s="15"/>
      <c r="AH181" s="15"/>
      <c r="AI181" s="15"/>
      <c r="AJ181" s="15"/>
      <c r="AK181" s="15"/>
      <c r="AL181" s="15"/>
      <c r="AM181" s="15"/>
      <c r="AN181" s="15"/>
      <c r="AO181" s="15"/>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row>
    <row r="182" spans="1:112" ht="12.75" customHeight="1" x14ac:dyDescent="0.2">
      <c r="A182" s="66"/>
      <c r="B182" s="65"/>
      <c r="C182" s="65"/>
      <c r="D182" s="65"/>
      <c r="E182" s="65"/>
      <c r="F182" s="65"/>
      <c r="G182" s="65"/>
      <c r="H182" s="65"/>
      <c r="I182" s="67"/>
      <c r="J182" s="67"/>
      <c r="K182" s="67"/>
      <c r="L182" s="67"/>
      <c r="M182" s="67"/>
      <c r="N182" s="67"/>
      <c r="O182" s="67"/>
      <c r="P182" s="67"/>
      <c r="Q182" s="67"/>
      <c r="R182" s="67"/>
      <c r="S182" s="67"/>
      <c r="T182" s="12"/>
      <c r="U182" s="15"/>
      <c r="V182" s="15"/>
      <c r="W182" s="15"/>
      <c r="X182" s="15"/>
      <c r="Y182" s="15"/>
      <c r="Z182" s="15"/>
      <c r="AA182" s="15"/>
      <c r="AB182" s="15"/>
      <c r="AC182" s="15"/>
      <c r="AD182" s="15"/>
      <c r="AE182" s="15"/>
      <c r="AF182" s="15"/>
      <c r="AG182" s="15"/>
      <c r="AH182" s="15"/>
      <c r="AI182" s="15"/>
      <c r="AJ182" s="15"/>
      <c r="AK182" s="15"/>
      <c r="AL182" s="15"/>
      <c r="AM182" s="15"/>
      <c r="AN182" s="15"/>
      <c r="AO182" s="15"/>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row>
    <row r="183" spans="1:112" ht="12.75" customHeight="1" x14ac:dyDescent="0.2">
      <c r="A183" s="66"/>
      <c r="B183" s="65"/>
      <c r="C183" s="65"/>
      <c r="D183" s="65"/>
      <c r="E183" s="65"/>
      <c r="F183" s="65"/>
      <c r="G183" s="65"/>
      <c r="H183" s="65"/>
      <c r="I183" s="67"/>
      <c r="J183" s="67"/>
      <c r="K183" s="67"/>
      <c r="L183" s="67"/>
      <c r="M183" s="67"/>
      <c r="N183" s="67"/>
      <c r="O183" s="67"/>
      <c r="P183" s="67"/>
      <c r="Q183" s="67"/>
      <c r="R183" s="67"/>
      <c r="S183" s="67"/>
      <c r="T183" s="12"/>
      <c r="U183" s="15"/>
      <c r="V183" s="15"/>
      <c r="W183" s="15"/>
      <c r="X183" s="15"/>
      <c r="Y183" s="15"/>
      <c r="Z183" s="15"/>
      <c r="AA183" s="15"/>
      <c r="AB183" s="15"/>
      <c r="AC183" s="15"/>
      <c r="AD183" s="15"/>
      <c r="AE183" s="15"/>
      <c r="AF183" s="15"/>
      <c r="AG183" s="15"/>
      <c r="AH183" s="15"/>
      <c r="AI183" s="15"/>
      <c r="AJ183" s="15"/>
      <c r="AK183" s="15"/>
      <c r="AL183" s="15"/>
      <c r="AM183" s="15"/>
      <c r="AN183" s="15"/>
      <c r="AO183" s="15"/>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row>
    <row r="184" spans="1:112" ht="12.75" customHeight="1" x14ac:dyDescent="0.2">
      <c r="A184" s="66"/>
      <c r="B184" s="65"/>
      <c r="C184" s="65"/>
      <c r="D184" s="65"/>
      <c r="E184" s="65"/>
      <c r="F184" s="65"/>
      <c r="G184" s="65"/>
      <c r="H184" s="65"/>
      <c r="I184" s="67"/>
      <c r="J184" s="67"/>
      <c r="K184" s="67"/>
      <c r="L184" s="67"/>
      <c r="M184" s="67"/>
      <c r="N184" s="67"/>
      <c r="O184" s="67"/>
      <c r="P184" s="67"/>
      <c r="Q184" s="67"/>
      <c r="R184" s="67"/>
      <c r="S184" s="67"/>
      <c r="T184" s="12"/>
      <c r="U184" s="15"/>
      <c r="V184" s="15"/>
      <c r="W184" s="15"/>
      <c r="X184" s="15"/>
      <c r="Y184" s="15"/>
      <c r="Z184" s="15"/>
      <c r="AA184" s="15"/>
      <c r="AB184" s="15"/>
      <c r="AC184" s="15"/>
      <c r="AD184" s="15"/>
      <c r="AE184" s="15"/>
      <c r="AF184" s="15"/>
      <c r="AG184" s="15"/>
      <c r="AH184" s="15"/>
      <c r="AI184" s="15"/>
      <c r="AJ184" s="15"/>
      <c r="AK184" s="15"/>
      <c r="AL184" s="15"/>
      <c r="AM184" s="15"/>
      <c r="AN184" s="15"/>
      <c r="AO184" s="15"/>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row>
    <row r="185" spans="1:112" ht="12.75" customHeight="1" x14ac:dyDescent="0.2">
      <c r="A185" s="65"/>
      <c r="B185" s="65"/>
      <c r="C185" s="65"/>
      <c r="D185" s="65"/>
      <c r="E185" s="65"/>
      <c r="F185" s="65"/>
      <c r="G185" s="65"/>
      <c r="H185" s="65"/>
      <c r="I185" s="68"/>
      <c r="J185" s="68"/>
      <c r="K185" s="68"/>
      <c r="L185" s="68"/>
      <c r="M185" s="68"/>
      <c r="N185" s="68"/>
      <c r="O185" s="68"/>
      <c r="P185" s="68"/>
      <c r="Q185" s="68"/>
      <c r="R185" s="68"/>
      <c r="S185" s="68"/>
      <c r="T185" s="12"/>
      <c r="U185" s="15"/>
      <c r="V185" s="15"/>
      <c r="W185" s="15"/>
      <c r="X185" s="15"/>
      <c r="Y185" s="15"/>
      <c r="Z185" s="15"/>
      <c r="AA185" s="15"/>
      <c r="AB185" s="15"/>
      <c r="AC185" s="15"/>
      <c r="AD185" s="15"/>
      <c r="AE185" s="15"/>
      <c r="AF185" s="15"/>
      <c r="AG185" s="15"/>
      <c r="AH185" s="15"/>
      <c r="AI185" s="15"/>
      <c r="AJ185" s="15"/>
      <c r="AK185" s="15"/>
      <c r="AL185" s="15"/>
      <c r="AM185" s="15"/>
      <c r="AN185" s="15"/>
      <c r="AO185" s="15"/>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row>
    <row r="186" spans="1:112" ht="12.75" customHeight="1" x14ac:dyDescent="0.2">
      <c r="A186" s="156"/>
      <c r="B186" s="156"/>
      <c r="C186" s="156"/>
      <c r="D186" s="156"/>
      <c r="E186" s="156"/>
      <c r="F186" s="156"/>
      <c r="G186" s="156"/>
      <c r="H186" s="156"/>
      <c r="I186" s="156"/>
      <c r="J186" s="156"/>
      <c r="K186" s="156"/>
      <c r="L186" s="156"/>
      <c r="M186" s="156"/>
      <c r="N186" s="10"/>
      <c r="O186" s="20"/>
      <c r="P186" s="20"/>
      <c r="Q186" s="20"/>
      <c r="R186" s="20"/>
      <c r="S186" s="20"/>
      <c r="T186" s="12"/>
      <c r="U186" s="15"/>
      <c r="V186" s="15"/>
      <c r="W186" s="15"/>
      <c r="X186" s="15"/>
      <c r="Y186" s="15"/>
      <c r="Z186" s="15"/>
      <c r="AA186" s="15"/>
      <c r="AB186" s="15"/>
      <c r="AC186" s="15"/>
      <c r="AD186" s="15"/>
      <c r="AE186" s="15"/>
      <c r="AF186" s="15"/>
      <c r="AG186" s="15"/>
      <c r="AH186" s="15"/>
      <c r="AI186" s="15"/>
      <c r="AJ186" s="15"/>
      <c r="AK186" s="15"/>
      <c r="AL186" s="15"/>
      <c r="AM186" s="15"/>
      <c r="AN186" s="15"/>
      <c r="AO186" s="15"/>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row>
    <row r="187" spans="1:112" ht="12.75" customHeight="1" x14ac:dyDescent="0.2">
      <c r="A187" s="156"/>
      <c r="B187" s="156"/>
      <c r="C187" s="156"/>
      <c r="D187" s="156"/>
      <c r="E187" s="156"/>
      <c r="F187" s="156"/>
      <c r="G187" s="156"/>
      <c r="H187" s="156"/>
      <c r="I187" s="156"/>
      <c r="J187" s="156"/>
      <c r="K187" s="156"/>
      <c r="L187" s="156"/>
      <c r="M187" s="156"/>
      <c r="N187" s="60"/>
      <c r="O187" s="54"/>
      <c r="P187" s="69"/>
      <c r="Q187" s="70"/>
      <c r="R187" s="70"/>
      <c r="S187" s="18"/>
      <c r="T187" s="12"/>
      <c r="U187" s="15"/>
      <c r="V187" s="15"/>
      <c r="W187" s="15"/>
      <c r="X187" s="15"/>
      <c r="Y187" s="15"/>
      <c r="Z187" s="15"/>
      <c r="AA187" s="15"/>
      <c r="AB187" s="15"/>
      <c r="AC187" s="15"/>
      <c r="AD187" s="15"/>
      <c r="AE187" s="15"/>
      <c r="AF187" s="15"/>
      <c r="AG187" s="15"/>
      <c r="AH187" s="15"/>
      <c r="AI187" s="15"/>
      <c r="AJ187" s="15"/>
      <c r="AK187" s="15"/>
      <c r="AL187" s="15"/>
      <c r="AM187" s="15"/>
      <c r="AN187" s="15"/>
      <c r="AO187" s="15"/>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row>
    <row r="188" spans="1:112" ht="12.75" customHeight="1" x14ac:dyDescent="0.2">
      <c r="A188" s="156"/>
      <c r="B188" s="10"/>
      <c r="C188" s="156"/>
      <c r="D188" s="156"/>
      <c r="E188" s="156"/>
      <c r="F188" s="156"/>
      <c r="G188" s="156"/>
      <c r="H188" s="156"/>
      <c r="I188" s="156"/>
      <c r="J188" s="156"/>
      <c r="K188" s="156"/>
      <c r="L188" s="156"/>
      <c r="M188" s="156"/>
      <c r="N188" s="60"/>
      <c r="O188" s="54"/>
      <c r="P188" s="71"/>
      <c r="Q188" s="72"/>
      <c r="R188" s="72"/>
      <c r="S188" s="20"/>
      <c r="T188" s="12"/>
      <c r="U188" s="15"/>
      <c r="V188" s="15"/>
      <c r="W188" s="15"/>
      <c r="X188" s="15"/>
      <c r="Y188" s="15"/>
      <c r="Z188" s="15"/>
      <c r="AA188" s="15"/>
      <c r="AB188" s="15"/>
      <c r="AC188" s="15"/>
      <c r="AD188" s="15"/>
      <c r="AE188" s="15"/>
      <c r="AF188" s="15"/>
      <c r="AG188" s="15"/>
      <c r="AH188" s="15"/>
      <c r="AI188" s="15"/>
      <c r="AJ188" s="15"/>
      <c r="AK188" s="15"/>
      <c r="AL188" s="15"/>
      <c r="AM188" s="15"/>
      <c r="AN188" s="15"/>
      <c r="AO188" s="15"/>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row>
    <row r="189" spans="1:112" ht="12.75" customHeight="1" x14ac:dyDescent="0.25">
      <c r="A189" s="156"/>
      <c r="B189" s="75"/>
      <c r="C189" s="156"/>
      <c r="D189" s="156"/>
      <c r="E189" s="156"/>
      <c r="F189" s="156"/>
      <c r="G189" s="156"/>
      <c r="H189" s="156"/>
      <c r="I189" s="156"/>
      <c r="J189" s="156"/>
      <c r="K189" s="156"/>
      <c r="L189" s="156"/>
      <c r="M189" s="156"/>
      <c r="N189" s="60"/>
      <c r="O189" s="54"/>
      <c r="P189" s="71"/>
      <c r="Q189" s="72"/>
      <c r="R189" s="72"/>
      <c r="S189" s="20"/>
      <c r="T189" s="12"/>
      <c r="U189" s="15"/>
      <c r="V189" s="15"/>
      <c r="W189" s="15"/>
      <c r="X189" s="15"/>
      <c r="Y189" s="15"/>
      <c r="Z189" s="15"/>
      <c r="AA189" s="15"/>
      <c r="AB189" s="15"/>
      <c r="AC189" s="15"/>
      <c r="AD189" s="15"/>
      <c r="AE189" s="15"/>
      <c r="AF189" s="15"/>
      <c r="AG189" s="15"/>
      <c r="AH189" s="15"/>
      <c r="AI189" s="15"/>
      <c r="AJ189" s="15"/>
      <c r="AK189" s="15"/>
      <c r="AL189" s="15"/>
      <c r="AM189" s="15"/>
      <c r="AN189" s="15"/>
      <c r="AO189" s="15"/>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row>
    <row r="190" spans="1:112" ht="12.75" customHeight="1" x14ac:dyDescent="0.2">
      <c r="A190" s="10"/>
      <c r="B190" s="10"/>
      <c r="C190" s="10"/>
      <c r="D190" s="10"/>
      <c r="E190" s="10"/>
      <c r="F190" s="10"/>
      <c r="G190" s="10"/>
      <c r="H190" s="10"/>
      <c r="I190" s="10"/>
      <c r="J190" s="10"/>
      <c r="K190" s="10"/>
      <c r="L190" s="10"/>
      <c r="M190" s="10"/>
      <c r="N190" s="10"/>
      <c r="O190" s="10"/>
      <c r="P190" s="10"/>
      <c r="Q190" s="10"/>
      <c r="R190" s="10"/>
      <c r="S190" s="10"/>
      <c r="AO190" s="15"/>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row>
    <row r="191" spans="1:112" ht="12.75" customHeight="1" x14ac:dyDescent="0.2">
      <c r="A191" s="10"/>
      <c r="B191" s="10"/>
      <c r="C191" s="10"/>
      <c r="D191" s="10"/>
      <c r="E191" s="10"/>
      <c r="F191" s="10"/>
      <c r="G191" s="10"/>
      <c r="H191" s="10"/>
      <c r="I191" s="10"/>
      <c r="J191" s="10"/>
      <c r="K191" s="10"/>
      <c r="L191" s="10"/>
      <c r="M191" s="10"/>
      <c r="N191" s="10"/>
      <c r="O191" s="10"/>
      <c r="P191" s="10"/>
      <c r="Q191" s="10"/>
      <c r="R191" s="10"/>
      <c r="S191" s="10"/>
      <c r="AO191" s="15"/>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row>
    <row r="192" spans="1:112" ht="12.75" customHeight="1" x14ac:dyDescent="0.2">
      <c r="A192" s="10"/>
      <c r="B192" s="10"/>
      <c r="C192" s="10"/>
      <c r="D192" s="10"/>
      <c r="E192" s="10"/>
      <c r="F192" s="10"/>
      <c r="G192" s="10"/>
      <c r="H192" s="10"/>
      <c r="I192" s="10"/>
      <c r="J192" s="10"/>
      <c r="K192" s="10"/>
      <c r="L192" s="10"/>
      <c r="M192" s="10"/>
      <c r="N192" s="10"/>
      <c r="O192" s="10"/>
      <c r="P192" s="10"/>
      <c r="Q192" s="10"/>
      <c r="R192" s="10"/>
      <c r="S192" s="10"/>
      <c r="AO192" s="15"/>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row>
    <row r="193" spans="1:112" ht="12.75" customHeight="1" x14ac:dyDescent="0.25">
      <c r="A193" s="10"/>
      <c r="B193" s="75" t="s">
        <v>218</v>
      </c>
      <c r="C193" s="10"/>
      <c r="D193" s="10"/>
      <c r="E193" s="10"/>
      <c r="F193" s="10"/>
      <c r="G193" s="10"/>
      <c r="H193" s="10"/>
      <c r="I193" s="10"/>
      <c r="J193" s="10"/>
      <c r="K193" s="10"/>
      <c r="L193" s="10"/>
      <c r="M193" s="10"/>
      <c r="N193" s="10"/>
      <c r="O193" s="10"/>
      <c r="P193" s="10"/>
      <c r="Q193" s="10"/>
      <c r="R193" s="10"/>
      <c r="S193" s="10"/>
      <c r="AO193" s="15"/>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row>
    <row r="194" spans="1:112" ht="12.75" customHeight="1" x14ac:dyDescent="0.2">
      <c r="A194" s="10"/>
      <c r="B194" s="10"/>
      <c r="C194" s="10"/>
      <c r="D194" s="10"/>
      <c r="E194" s="10"/>
      <c r="F194" s="10"/>
      <c r="G194" s="10"/>
      <c r="H194" s="10"/>
      <c r="I194" s="10"/>
      <c r="J194" s="10"/>
      <c r="K194" s="10"/>
      <c r="L194" s="10"/>
      <c r="M194" s="10"/>
      <c r="N194" s="10"/>
      <c r="O194" s="10"/>
      <c r="P194" s="10"/>
      <c r="Q194" s="10"/>
      <c r="R194" s="10"/>
      <c r="S194" s="10"/>
      <c r="AO194" s="15"/>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row>
    <row r="195" spans="1:112" ht="12.75" customHeight="1" x14ac:dyDescent="0.2">
      <c r="A195" s="488" t="s">
        <v>230</v>
      </c>
      <c r="B195" s="488"/>
      <c r="C195" s="488"/>
      <c r="D195" s="488"/>
      <c r="E195" s="488"/>
      <c r="F195" s="488"/>
      <c r="G195" s="488"/>
      <c r="H195" s="488"/>
      <c r="I195" s="488"/>
      <c r="J195" s="488"/>
      <c r="K195" s="488"/>
      <c r="L195" s="488"/>
      <c r="M195" s="488"/>
      <c r="N195" s="488"/>
      <c r="O195" s="488"/>
      <c r="P195" s="488"/>
      <c r="Q195" s="488"/>
      <c r="R195" s="488"/>
      <c r="S195" s="488"/>
      <c r="T195" s="276"/>
      <c r="AO195" s="15"/>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row>
    <row r="196" spans="1:112" ht="12.75" customHeight="1" x14ac:dyDescent="0.2">
      <c r="A196" s="488"/>
      <c r="B196" s="488"/>
      <c r="C196" s="488"/>
      <c r="D196" s="488"/>
      <c r="E196" s="488"/>
      <c r="F196" s="488"/>
      <c r="G196" s="488"/>
      <c r="H196" s="488"/>
      <c r="I196" s="488"/>
      <c r="J196" s="488"/>
      <c r="K196" s="488"/>
      <c r="L196" s="488"/>
      <c r="M196" s="488"/>
      <c r="N196" s="488"/>
      <c r="O196" s="488"/>
      <c r="P196" s="488"/>
      <c r="Q196" s="488"/>
      <c r="R196" s="488"/>
      <c r="S196" s="488"/>
      <c r="T196" s="276"/>
      <c r="AO196" s="15"/>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row>
    <row r="197" spans="1:112" ht="12.75" customHeight="1" x14ac:dyDescent="0.25">
      <c r="A197" s="165"/>
      <c r="B197" s="165"/>
      <c r="C197" s="165"/>
      <c r="D197" s="165"/>
      <c r="E197" s="165"/>
      <c r="F197" s="165"/>
      <c r="G197" s="165"/>
      <c r="H197" s="165"/>
      <c r="I197" s="165"/>
      <c r="J197" s="165"/>
      <c r="K197" s="165"/>
      <c r="L197" s="165"/>
      <c r="M197" s="165"/>
      <c r="N197" s="165"/>
      <c r="O197" s="165"/>
      <c r="P197" s="165"/>
      <c r="Q197" s="165"/>
      <c r="R197" s="165"/>
      <c r="S197" s="165"/>
      <c r="T197" s="258"/>
      <c r="AO197" s="15"/>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row>
    <row r="198" spans="1:112" ht="12.75" customHeight="1" x14ac:dyDescent="0.2">
      <c r="A198" s="20"/>
      <c r="B198" s="10"/>
      <c r="C198" s="20"/>
      <c r="D198" s="20"/>
      <c r="E198" s="20"/>
      <c r="F198" s="20"/>
      <c r="G198" s="10"/>
      <c r="H198" s="20"/>
      <c r="I198" s="20"/>
      <c r="J198" s="20"/>
      <c r="K198" s="20"/>
      <c r="L198" s="20"/>
      <c r="M198" s="20"/>
      <c r="N198" s="20"/>
      <c r="O198" s="20"/>
      <c r="P198" s="20"/>
      <c r="Q198" s="20"/>
      <c r="R198" s="20"/>
      <c r="S198" s="20"/>
      <c r="T198" s="12"/>
      <c r="AO198" s="15"/>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row>
    <row r="199" spans="1:112" ht="12.75" customHeight="1" thickBot="1" x14ac:dyDescent="0.25">
      <c r="A199" s="34" t="s">
        <v>231</v>
      </c>
      <c r="B199" s="10"/>
      <c r="C199" s="20"/>
      <c r="D199" s="20"/>
      <c r="E199" s="20"/>
      <c r="F199" s="20"/>
      <c r="G199" s="10"/>
      <c r="H199" s="20"/>
      <c r="I199" s="20"/>
      <c r="J199" s="20"/>
      <c r="K199" s="20"/>
      <c r="L199" s="20"/>
      <c r="M199" s="20"/>
      <c r="N199" s="20"/>
      <c r="O199" s="20"/>
      <c r="P199" s="20"/>
      <c r="Q199" s="20"/>
      <c r="R199" s="20"/>
      <c r="S199" s="20"/>
      <c r="T199" s="12"/>
      <c r="AO199" s="15"/>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row>
    <row r="200" spans="1:112" ht="12.75" customHeight="1" thickBot="1" x14ac:dyDescent="0.25">
      <c r="A200" s="20"/>
      <c r="B200" s="10"/>
      <c r="C200" s="20"/>
      <c r="D200" s="20"/>
      <c r="E200" s="20"/>
      <c r="F200" s="20"/>
      <c r="G200" s="10"/>
      <c r="H200" s="20"/>
      <c r="I200" s="20"/>
      <c r="J200" s="20"/>
      <c r="K200" s="495" t="s">
        <v>275</v>
      </c>
      <c r="L200" s="496"/>
      <c r="M200" s="496"/>
      <c r="N200" s="496"/>
      <c r="O200" s="496"/>
      <c r="P200" s="496"/>
      <c r="Q200" s="496"/>
      <c r="R200" s="496"/>
      <c r="S200" s="497"/>
      <c r="T200" s="12"/>
      <c r="AO200" s="15"/>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row>
    <row r="201" spans="1:112" ht="12.75" customHeight="1" x14ac:dyDescent="0.2">
      <c r="A201" s="495" t="s">
        <v>274</v>
      </c>
      <c r="B201" s="496"/>
      <c r="C201" s="496"/>
      <c r="D201" s="496"/>
      <c r="E201" s="496"/>
      <c r="F201" s="496"/>
      <c r="G201" s="496"/>
      <c r="H201" s="496"/>
      <c r="I201" s="497"/>
      <c r="J201" s="20"/>
      <c r="K201" s="498"/>
      <c r="L201" s="499"/>
      <c r="M201" s="499"/>
      <c r="N201" s="499"/>
      <c r="O201" s="499"/>
      <c r="P201" s="499"/>
      <c r="Q201" s="499"/>
      <c r="R201" s="499"/>
      <c r="S201" s="500"/>
      <c r="T201" s="12"/>
      <c r="AO201" s="15"/>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row>
    <row r="202" spans="1:112" ht="12.75" customHeight="1" thickBot="1" x14ac:dyDescent="0.25">
      <c r="A202" s="498"/>
      <c r="B202" s="499"/>
      <c r="C202" s="499"/>
      <c r="D202" s="499"/>
      <c r="E202" s="499"/>
      <c r="F202" s="499"/>
      <c r="G202" s="499"/>
      <c r="H202" s="499"/>
      <c r="I202" s="500"/>
      <c r="J202" s="20"/>
      <c r="K202" s="501"/>
      <c r="L202" s="502"/>
      <c r="M202" s="502"/>
      <c r="N202" s="502"/>
      <c r="O202" s="502"/>
      <c r="P202" s="502"/>
      <c r="Q202" s="502"/>
      <c r="R202" s="502"/>
      <c r="S202" s="503"/>
      <c r="T202" s="12"/>
      <c r="AO202" s="15"/>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row>
    <row r="203" spans="1:112" ht="12.75" customHeight="1" thickBot="1" x14ac:dyDescent="0.25">
      <c r="A203" s="501"/>
      <c r="B203" s="502"/>
      <c r="C203" s="502"/>
      <c r="D203" s="502"/>
      <c r="E203" s="502"/>
      <c r="F203" s="502"/>
      <c r="G203" s="502"/>
      <c r="H203" s="502"/>
      <c r="I203" s="503"/>
      <c r="J203" s="20"/>
      <c r="K203" s="504" t="s">
        <v>232</v>
      </c>
      <c r="L203" s="505"/>
      <c r="M203" s="505"/>
      <c r="N203" s="508" t="s">
        <v>233</v>
      </c>
      <c r="O203" s="509"/>
      <c r="P203" s="508" t="s">
        <v>234</v>
      </c>
      <c r="Q203" s="514"/>
      <c r="R203" s="514"/>
      <c r="S203" s="515"/>
      <c r="T203" s="12"/>
      <c r="AO203" s="15"/>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row>
    <row r="204" spans="1:112" ht="12.75" customHeight="1" x14ac:dyDescent="0.2">
      <c r="A204" s="504" t="s">
        <v>232</v>
      </c>
      <c r="B204" s="505"/>
      <c r="C204" s="505"/>
      <c r="D204" s="505" t="s">
        <v>235</v>
      </c>
      <c r="E204" s="505"/>
      <c r="F204" s="505" t="s">
        <v>236</v>
      </c>
      <c r="G204" s="505"/>
      <c r="H204" s="505" t="s">
        <v>234</v>
      </c>
      <c r="I204" s="518"/>
      <c r="J204" s="20"/>
      <c r="K204" s="506"/>
      <c r="L204" s="507"/>
      <c r="M204" s="507"/>
      <c r="N204" s="510"/>
      <c r="O204" s="511"/>
      <c r="P204" s="512"/>
      <c r="Q204" s="516"/>
      <c r="R204" s="516"/>
      <c r="S204" s="517"/>
      <c r="T204" s="12"/>
      <c r="AO204" s="15"/>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row>
    <row r="205" spans="1:112" ht="12.75" customHeight="1" x14ac:dyDescent="0.2">
      <c r="A205" s="506"/>
      <c r="B205" s="507"/>
      <c r="C205" s="507"/>
      <c r="D205" s="507"/>
      <c r="E205" s="507"/>
      <c r="F205" s="507"/>
      <c r="G205" s="507"/>
      <c r="H205" s="507"/>
      <c r="I205" s="519"/>
      <c r="J205" s="20"/>
      <c r="K205" s="506"/>
      <c r="L205" s="507"/>
      <c r="M205" s="507"/>
      <c r="N205" s="510"/>
      <c r="O205" s="511"/>
      <c r="P205" s="507" t="s">
        <v>237</v>
      </c>
      <c r="Q205" s="507"/>
      <c r="R205" s="507" t="s">
        <v>238</v>
      </c>
      <c r="S205" s="519"/>
      <c r="T205" s="12"/>
      <c r="AO205" s="15"/>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row>
    <row r="206" spans="1:112" ht="12.75" customHeight="1" x14ac:dyDescent="0.2">
      <c r="A206" s="520">
        <v>3</v>
      </c>
      <c r="B206" s="521"/>
      <c r="C206" s="521"/>
      <c r="D206" s="521">
        <v>15</v>
      </c>
      <c r="E206" s="521"/>
      <c r="F206" s="541">
        <f>4.54*12</f>
        <v>54.480000000000004</v>
      </c>
      <c r="G206" s="542"/>
      <c r="H206" s="541">
        <v>15.03</v>
      </c>
      <c r="I206" s="543"/>
      <c r="J206" s="20"/>
      <c r="K206" s="506"/>
      <c r="L206" s="507"/>
      <c r="M206" s="507"/>
      <c r="N206" s="512"/>
      <c r="O206" s="513"/>
      <c r="P206" s="507"/>
      <c r="Q206" s="507"/>
      <c r="R206" s="507"/>
      <c r="S206" s="519"/>
      <c r="T206" s="12"/>
      <c r="AO206" s="15"/>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row>
    <row r="207" spans="1:112" ht="12.75" customHeight="1" x14ac:dyDescent="0.2">
      <c r="A207" s="520">
        <v>6</v>
      </c>
      <c r="B207" s="521"/>
      <c r="C207" s="521"/>
      <c r="D207" s="521">
        <v>30</v>
      </c>
      <c r="E207" s="521"/>
      <c r="F207" s="541">
        <f>7.37*12</f>
        <v>88.44</v>
      </c>
      <c r="G207" s="542"/>
      <c r="H207" s="541">
        <v>15.03</v>
      </c>
      <c r="I207" s="543"/>
      <c r="J207" s="20"/>
      <c r="K207" s="520">
        <v>6</v>
      </c>
      <c r="L207" s="521"/>
      <c r="M207" s="521"/>
      <c r="N207" s="541">
        <f>7.87*12</f>
        <v>94.44</v>
      </c>
      <c r="O207" s="542"/>
      <c r="P207" s="541">
        <v>16.36</v>
      </c>
      <c r="Q207" s="542"/>
      <c r="R207" s="541">
        <v>11.5</v>
      </c>
      <c r="S207" s="543"/>
      <c r="T207" s="12"/>
      <c r="U207" s="14"/>
      <c r="V207" s="14"/>
      <c r="W207" s="14"/>
      <c r="X207" s="14"/>
      <c r="Y207" s="14"/>
      <c r="Z207" s="14"/>
      <c r="AA207" s="14"/>
      <c r="AB207" s="14"/>
      <c r="AC207" s="14"/>
      <c r="AD207" s="14"/>
      <c r="AE207" s="14"/>
      <c r="AF207" s="14"/>
      <c r="AO207" s="15"/>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row>
    <row r="208" spans="1:112" ht="12.75" customHeight="1" x14ac:dyDescent="0.2">
      <c r="A208" s="520">
        <v>9</v>
      </c>
      <c r="B208" s="521"/>
      <c r="C208" s="521"/>
      <c r="D208" s="521">
        <v>45</v>
      </c>
      <c r="E208" s="521"/>
      <c r="F208" s="541">
        <f>9.77*12</f>
        <v>117.24</v>
      </c>
      <c r="G208" s="542"/>
      <c r="H208" s="541">
        <v>15.03</v>
      </c>
      <c r="I208" s="543"/>
      <c r="J208" s="20"/>
      <c r="K208" s="520">
        <v>9</v>
      </c>
      <c r="L208" s="521"/>
      <c r="M208" s="521"/>
      <c r="N208" s="541">
        <f>10.54*12</f>
        <v>126.47999999999999</v>
      </c>
      <c r="O208" s="542"/>
      <c r="P208" s="541">
        <v>16.36</v>
      </c>
      <c r="Q208" s="542"/>
      <c r="R208" s="541">
        <v>11.5</v>
      </c>
      <c r="S208" s="543"/>
      <c r="T208" s="12"/>
      <c r="U208" s="15"/>
      <c r="V208" s="15"/>
      <c r="W208" s="15"/>
      <c r="X208" s="15"/>
      <c r="Y208" s="15"/>
      <c r="Z208" s="15"/>
      <c r="AA208" s="15"/>
      <c r="AB208" s="15"/>
      <c r="AC208" s="15"/>
      <c r="AD208" s="15"/>
      <c r="AE208" s="15"/>
      <c r="AF208" s="15"/>
      <c r="AG208" s="15"/>
      <c r="AH208" s="15"/>
      <c r="AI208" s="15"/>
      <c r="AJ208" s="15"/>
      <c r="AK208" s="15"/>
      <c r="AL208" s="15"/>
      <c r="AM208" s="15"/>
      <c r="AN208" s="15"/>
      <c r="AO208" s="15"/>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row>
    <row r="209" spans="1:112" ht="12.75" customHeight="1" x14ac:dyDescent="0.2">
      <c r="A209" s="520">
        <v>12</v>
      </c>
      <c r="B209" s="521"/>
      <c r="C209" s="521"/>
      <c r="D209" s="521">
        <v>60</v>
      </c>
      <c r="E209" s="521"/>
      <c r="F209" s="544">
        <f>15.01*12</f>
        <v>180.12</v>
      </c>
      <c r="G209" s="545"/>
      <c r="H209" s="541">
        <v>15.03</v>
      </c>
      <c r="I209" s="543"/>
      <c r="J209" s="20"/>
      <c r="K209" s="520">
        <v>12</v>
      </c>
      <c r="L209" s="521"/>
      <c r="M209" s="521"/>
      <c r="N209" s="541">
        <f>17.06*12</f>
        <v>204.71999999999997</v>
      </c>
      <c r="O209" s="542"/>
      <c r="P209" s="541">
        <v>16.36</v>
      </c>
      <c r="Q209" s="542"/>
      <c r="R209" s="541">
        <v>11.5</v>
      </c>
      <c r="S209" s="543"/>
      <c r="T209" s="12"/>
      <c r="U209" s="15"/>
      <c r="V209" s="15"/>
      <c r="W209" s="15"/>
      <c r="X209" s="15"/>
      <c r="Y209" s="15"/>
      <c r="Z209" s="15"/>
      <c r="AA209" s="15"/>
      <c r="AB209" s="15"/>
      <c r="AC209" s="15"/>
      <c r="AD209" s="15"/>
      <c r="AE209" s="15"/>
      <c r="AF209" s="15"/>
      <c r="AG209" s="15"/>
      <c r="AH209" s="15"/>
      <c r="AI209" s="15"/>
      <c r="AJ209" s="15"/>
      <c r="AK209" s="15"/>
      <c r="AL209" s="15"/>
      <c r="AM209" s="15"/>
      <c r="AN209" s="15"/>
      <c r="AO209" s="15"/>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row>
    <row r="210" spans="1:112" ht="12.75" customHeight="1" thickBot="1" x14ac:dyDescent="0.25">
      <c r="A210" s="552">
        <v>15</v>
      </c>
      <c r="B210" s="553"/>
      <c r="C210" s="551"/>
      <c r="D210" s="550">
        <v>75</v>
      </c>
      <c r="E210" s="551"/>
      <c r="F210" s="550">
        <f>17.21*12</f>
        <v>206.52</v>
      </c>
      <c r="G210" s="551"/>
      <c r="H210" s="550">
        <v>15.03</v>
      </c>
      <c r="I210" s="554"/>
      <c r="J210" s="20"/>
      <c r="K210" s="520">
        <v>15</v>
      </c>
      <c r="L210" s="521"/>
      <c r="M210" s="521"/>
      <c r="N210" s="541">
        <f>19.77*12</f>
        <v>237.24</v>
      </c>
      <c r="O210" s="542"/>
      <c r="P210" s="541">
        <v>16.36</v>
      </c>
      <c r="Q210" s="542"/>
      <c r="R210" s="541">
        <v>11.5</v>
      </c>
      <c r="S210" s="543"/>
      <c r="T210" s="12"/>
      <c r="U210" s="15"/>
      <c r="V210" s="15"/>
      <c r="W210" s="15"/>
      <c r="X210" s="15"/>
      <c r="Y210" s="15"/>
      <c r="Z210" s="15"/>
      <c r="AA210" s="15"/>
      <c r="AB210" s="15"/>
      <c r="AC210" s="15"/>
      <c r="AD210" s="15"/>
      <c r="AE210" s="15"/>
      <c r="AF210" s="15"/>
      <c r="AG210" s="15"/>
      <c r="AH210" s="15"/>
      <c r="AI210" s="15"/>
      <c r="AJ210" s="15"/>
      <c r="AK210" s="15"/>
      <c r="AL210" s="15"/>
      <c r="AM210" s="15"/>
      <c r="AN210" s="15"/>
      <c r="AO210" s="15"/>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row>
    <row r="211" spans="1:112" ht="12.75" customHeight="1" thickBot="1" x14ac:dyDescent="0.25">
      <c r="A211" s="547"/>
      <c r="B211" s="547"/>
      <c r="C211" s="547"/>
      <c r="D211" s="547"/>
      <c r="E211" s="547"/>
      <c r="F211" s="546"/>
      <c r="G211" s="546"/>
      <c r="H211" s="547"/>
      <c r="I211" s="547"/>
      <c r="J211" s="20"/>
      <c r="K211" s="548">
        <v>18</v>
      </c>
      <c r="L211" s="549"/>
      <c r="M211" s="549"/>
      <c r="N211" s="550">
        <f>22.24*12</f>
        <v>266.88</v>
      </c>
      <c r="O211" s="551"/>
      <c r="P211" s="550">
        <v>16.36</v>
      </c>
      <c r="Q211" s="551"/>
      <c r="R211" s="550">
        <v>11.5</v>
      </c>
      <c r="S211" s="554"/>
      <c r="T211" s="12"/>
      <c r="U211" s="15"/>
      <c r="V211" s="15"/>
      <c r="W211" s="15"/>
      <c r="X211" s="15"/>
      <c r="Y211" s="15"/>
      <c r="Z211" s="15"/>
      <c r="AA211" s="15"/>
      <c r="AB211" s="15"/>
      <c r="AC211" s="15"/>
      <c r="AD211" s="15"/>
      <c r="AE211" s="15"/>
      <c r="AF211" s="15"/>
      <c r="AG211" s="15"/>
      <c r="AH211" s="15"/>
      <c r="AI211" s="15"/>
      <c r="AJ211" s="15"/>
      <c r="AK211" s="15"/>
      <c r="AL211" s="15"/>
      <c r="AM211" s="15"/>
      <c r="AN211" s="15"/>
      <c r="AO211" s="15"/>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row>
    <row r="212" spans="1:112" ht="12.75" customHeight="1" x14ac:dyDescent="0.25">
      <c r="A212" s="156"/>
      <c r="B212" s="75"/>
      <c r="C212" s="156"/>
      <c r="D212" s="156"/>
      <c r="E212" s="156"/>
      <c r="F212" s="156"/>
      <c r="G212" s="156"/>
      <c r="H212" s="156"/>
      <c r="I212" s="156"/>
      <c r="J212" s="156"/>
      <c r="K212" s="156"/>
      <c r="L212" s="156"/>
      <c r="M212" s="156"/>
      <c r="N212" s="60"/>
      <c r="O212" s="54"/>
      <c r="P212" s="71"/>
      <c r="Q212" s="72"/>
      <c r="R212" s="72"/>
      <c r="S212" s="20"/>
      <c r="T212" s="12"/>
      <c r="U212" s="15"/>
      <c r="V212" s="15"/>
      <c r="W212" s="15"/>
      <c r="X212" s="15"/>
      <c r="Y212" s="15"/>
      <c r="Z212" s="15"/>
      <c r="AA212" s="15"/>
      <c r="AB212" s="15"/>
      <c r="AC212" s="15"/>
      <c r="AD212" s="15"/>
      <c r="AE212" s="15"/>
      <c r="AF212" s="15"/>
      <c r="AG212" s="15"/>
      <c r="AH212" s="15"/>
      <c r="AI212" s="15"/>
      <c r="AJ212" s="15"/>
      <c r="AK212" s="15"/>
      <c r="AL212" s="15"/>
      <c r="AM212" s="15"/>
      <c r="AN212" s="15"/>
      <c r="AO212" s="15"/>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row>
    <row r="213" spans="1:112" ht="12.75" customHeight="1" x14ac:dyDescent="0.25">
      <c r="A213" s="156"/>
      <c r="B213" s="75"/>
      <c r="C213" s="156"/>
      <c r="D213" s="156"/>
      <c r="E213" s="156"/>
      <c r="F213" s="156"/>
      <c r="G213" s="156"/>
      <c r="H213" s="156"/>
      <c r="I213" s="156"/>
      <c r="J213" s="156"/>
      <c r="K213" s="156"/>
      <c r="L213" s="156"/>
      <c r="M213" s="156"/>
      <c r="N213" s="60"/>
      <c r="O213" s="54"/>
      <c r="P213" s="71"/>
      <c r="Q213" s="72"/>
      <c r="R213" s="72"/>
      <c r="S213" s="20"/>
      <c r="T213" s="12"/>
      <c r="U213" s="15"/>
      <c r="V213" s="15"/>
      <c r="W213" s="15"/>
      <c r="X213" s="15"/>
      <c r="Y213" s="15"/>
      <c r="Z213" s="15"/>
      <c r="AA213" s="15"/>
      <c r="AB213" s="15"/>
      <c r="AC213" s="15"/>
      <c r="AD213" s="15"/>
      <c r="AE213" s="15"/>
      <c r="AF213" s="15"/>
      <c r="AG213" s="15"/>
      <c r="AH213" s="15"/>
      <c r="AI213" s="15"/>
      <c r="AJ213" s="15"/>
      <c r="AK213" s="15"/>
      <c r="AL213" s="15"/>
      <c r="AM213" s="15"/>
      <c r="AN213" s="15"/>
      <c r="AO213" s="15"/>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row>
    <row r="214" spans="1:112" ht="12.75" customHeight="1" x14ac:dyDescent="0.25">
      <c r="A214" s="156"/>
      <c r="B214" s="75"/>
      <c r="C214" s="156"/>
      <c r="D214" s="156"/>
      <c r="E214" s="156"/>
      <c r="F214" s="156"/>
      <c r="G214" s="156"/>
      <c r="H214" s="156"/>
      <c r="I214" s="156"/>
      <c r="J214" s="156"/>
      <c r="K214" s="156"/>
      <c r="L214" s="156"/>
      <c r="M214" s="156"/>
      <c r="N214" s="60"/>
      <c r="O214" s="54"/>
      <c r="P214" s="71"/>
      <c r="Q214" s="72"/>
      <c r="R214" s="72"/>
      <c r="S214" s="20"/>
      <c r="T214" s="12"/>
      <c r="U214" s="15"/>
      <c r="V214" s="15"/>
      <c r="W214" s="15"/>
      <c r="X214" s="15"/>
      <c r="Y214" s="15"/>
      <c r="Z214" s="15"/>
      <c r="AA214" s="15"/>
      <c r="AB214" s="15"/>
      <c r="AC214" s="15"/>
      <c r="AD214" s="15"/>
      <c r="AE214" s="15"/>
      <c r="AF214" s="15"/>
      <c r="AG214" s="15"/>
      <c r="AH214" s="15"/>
      <c r="AI214" s="15"/>
      <c r="AJ214" s="15"/>
      <c r="AK214" s="15"/>
      <c r="AL214" s="15"/>
      <c r="AM214" s="15"/>
      <c r="AN214" s="15"/>
      <c r="AO214" s="15"/>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row>
    <row r="215" spans="1:112" ht="12.75" customHeight="1" x14ac:dyDescent="0.3">
      <c r="A215" s="78"/>
      <c r="B215" s="76"/>
      <c r="C215" s="76"/>
      <c r="D215" s="76"/>
      <c r="E215" s="76"/>
      <c r="F215" s="76"/>
      <c r="G215" s="76"/>
      <c r="H215" s="20"/>
      <c r="I215" s="20"/>
      <c r="J215" s="20"/>
      <c r="K215" s="20"/>
      <c r="L215" s="20"/>
      <c r="M215" s="20"/>
      <c r="N215" s="74"/>
      <c r="O215" s="20"/>
      <c r="P215" s="20"/>
      <c r="Q215" s="20"/>
      <c r="R215" s="20"/>
      <c r="S215" s="18"/>
      <c r="T215" s="12"/>
      <c r="U215" s="15"/>
      <c r="V215" s="15"/>
      <c r="W215" s="15"/>
      <c r="X215" s="15"/>
      <c r="Y215" s="15"/>
      <c r="Z215" s="15"/>
      <c r="AA215" s="15"/>
      <c r="AB215" s="15"/>
      <c r="AC215" s="15"/>
      <c r="AD215" s="15"/>
      <c r="AE215" s="15"/>
      <c r="AF215" s="15"/>
      <c r="AG215" s="15"/>
      <c r="AH215" s="15"/>
      <c r="AI215" s="15"/>
      <c r="AJ215" s="15"/>
      <c r="AK215" s="15"/>
      <c r="AL215" s="15"/>
      <c r="AM215" s="15"/>
      <c r="AN215" s="15"/>
      <c r="AO215" s="15"/>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row>
    <row r="216" spans="1:112" ht="12.75" customHeight="1" x14ac:dyDescent="0.2">
      <c r="A216" s="488" t="s">
        <v>257</v>
      </c>
      <c r="B216" s="488"/>
      <c r="C216" s="488"/>
      <c r="D216" s="488"/>
      <c r="E216" s="488"/>
      <c r="F216" s="488"/>
      <c r="G216" s="488"/>
      <c r="H216" s="488"/>
      <c r="I216" s="488"/>
      <c r="J216" s="488"/>
      <c r="K216" s="488"/>
      <c r="L216" s="488"/>
      <c r="M216" s="488"/>
      <c r="N216" s="488"/>
      <c r="O216" s="488"/>
      <c r="P216" s="488"/>
      <c r="Q216" s="488"/>
      <c r="R216" s="488"/>
      <c r="S216" s="488"/>
      <c r="T216" s="276"/>
      <c r="U216" s="15"/>
      <c r="V216" s="15"/>
      <c r="W216" s="15"/>
      <c r="X216" s="15"/>
      <c r="Y216" s="15"/>
      <c r="Z216" s="15"/>
      <c r="AA216" s="15"/>
      <c r="AB216" s="15"/>
      <c r="AC216" s="15"/>
      <c r="AD216" s="15"/>
      <c r="AE216" s="15"/>
      <c r="AF216" s="15"/>
      <c r="AG216" s="15"/>
      <c r="AH216" s="15"/>
      <c r="AI216" s="15"/>
      <c r="AJ216" s="15"/>
      <c r="AK216" s="15"/>
      <c r="AL216" s="15"/>
      <c r="AM216" s="15"/>
      <c r="AN216" s="15"/>
      <c r="AO216" s="15"/>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row>
    <row r="217" spans="1:112" ht="12.75" customHeight="1" x14ac:dyDescent="0.2">
      <c r="A217" s="488"/>
      <c r="B217" s="488"/>
      <c r="C217" s="488"/>
      <c r="D217" s="488"/>
      <c r="E217" s="488"/>
      <c r="F217" s="488"/>
      <c r="G217" s="488"/>
      <c r="H217" s="488"/>
      <c r="I217" s="488"/>
      <c r="J217" s="488"/>
      <c r="K217" s="488"/>
      <c r="L217" s="488"/>
      <c r="M217" s="488"/>
      <c r="N217" s="488"/>
      <c r="O217" s="488"/>
      <c r="P217" s="488"/>
      <c r="Q217" s="488"/>
      <c r="R217" s="488"/>
      <c r="S217" s="488"/>
      <c r="T217" s="276"/>
      <c r="U217" s="15"/>
      <c r="V217" s="15"/>
      <c r="W217" s="15"/>
      <c r="X217" s="15"/>
      <c r="Y217" s="15"/>
      <c r="Z217" s="15"/>
      <c r="AA217" s="15"/>
      <c r="AB217" s="15"/>
      <c r="AC217" s="15"/>
      <c r="AD217" s="15"/>
      <c r="AE217" s="15"/>
      <c r="AF217" s="15"/>
      <c r="AG217" s="15"/>
      <c r="AH217" s="15"/>
      <c r="AI217" s="15"/>
      <c r="AJ217" s="15"/>
      <c r="AK217" s="15"/>
      <c r="AL217" s="15"/>
      <c r="AM217" s="15"/>
      <c r="AN217" s="15"/>
      <c r="AO217" s="15"/>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row>
    <row r="218" spans="1:112" ht="12.75" customHeight="1" x14ac:dyDescent="0.25">
      <c r="A218" s="165"/>
      <c r="B218" s="165"/>
      <c r="C218" s="165"/>
      <c r="D218" s="165"/>
      <c r="E218" s="165"/>
      <c r="F218" s="165"/>
      <c r="G218" s="165"/>
      <c r="H218" s="165"/>
      <c r="I218" s="165"/>
      <c r="J218" s="165"/>
      <c r="K218" s="165"/>
      <c r="L218" s="165"/>
      <c r="M218" s="165"/>
      <c r="N218" s="165"/>
      <c r="O218" s="165"/>
      <c r="P218" s="165"/>
      <c r="Q218" s="165"/>
      <c r="R218" s="165"/>
      <c r="S218" s="165"/>
      <c r="T218" s="258"/>
      <c r="U218" s="15"/>
      <c r="V218" s="15"/>
      <c r="W218" s="15"/>
      <c r="X218" s="15"/>
      <c r="Y218" s="15"/>
      <c r="Z218" s="15"/>
      <c r="AA218" s="15"/>
      <c r="AB218" s="15"/>
      <c r="AC218" s="15"/>
      <c r="AD218" s="15"/>
      <c r="AE218" s="15"/>
      <c r="AF218" s="15"/>
      <c r="AG218" s="15"/>
      <c r="AH218" s="15"/>
      <c r="AI218" s="15"/>
      <c r="AJ218" s="15"/>
      <c r="AK218" s="15"/>
      <c r="AL218" s="15"/>
      <c r="AM218" s="15"/>
      <c r="AN218" s="15"/>
      <c r="AO218" s="15"/>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row>
    <row r="219" spans="1:112" ht="12.75" customHeight="1" x14ac:dyDescent="0.25">
      <c r="A219" s="165"/>
      <c r="B219" s="165"/>
      <c r="C219" s="165"/>
      <c r="D219" s="165"/>
      <c r="E219" s="165"/>
      <c r="F219" s="165"/>
      <c r="G219" s="165"/>
      <c r="H219" s="165"/>
      <c r="I219" s="165"/>
      <c r="J219" s="165"/>
      <c r="K219" s="165"/>
      <c r="L219" s="165"/>
      <c r="M219" s="165"/>
      <c r="N219" s="165"/>
      <c r="O219" s="165"/>
      <c r="P219" s="165"/>
      <c r="Q219" s="165"/>
      <c r="R219" s="165"/>
      <c r="S219" s="165"/>
      <c r="T219" s="258"/>
      <c r="U219" s="15"/>
      <c r="V219" s="15"/>
      <c r="W219" s="15"/>
      <c r="X219" s="15"/>
      <c r="Y219" s="15"/>
      <c r="Z219" s="15"/>
      <c r="AA219" s="15"/>
      <c r="AB219" s="15"/>
      <c r="AC219" s="15"/>
      <c r="AD219" s="15"/>
      <c r="AE219" s="15"/>
      <c r="AF219" s="15"/>
      <c r="AG219" s="15"/>
      <c r="AH219" s="15"/>
      <c r="AI219" s="15"/>
      <c r="AJ219" s="15"/>
      <c r="AK219" s="15"/>
      <c r="AL219" s="15"/>
      <c r="AM219" s="15"/>
      <c r="AN219" s="15"/>
      <c r="AO219" s="15"/>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row>
    <row r="220" spans="1:112" ht="12.75" customHeight="1" x14ac:dyDescent="0.3">
      <c r="A220" s="78"/>
      <c r="B220" s="76"/>
      <c r="C220" s="76"/>
      <c r="D220" s="76"/>
      <c r="E220" s="76"/>
      <c r="F220" s="76"/>
      <c r="G220" s="76"/>
      <c r="H220" s="20"/>
      <c r="I220" s="20"/>
      <c r="J220" s="20"/>
      <c r="K220" s="20"/>
      <c r="L220" s="20"/>
      <c r="M220" s="20"/>
      <c r="N220" s="20"/>
      <c r="O220" s="20"/>
      <c r="P220" s="20"/>
      <c r="Q220" s="20"/>
      <c r="R220" s="20"/>
      <c r="S220" s="20"/>
      <c r="T220" s="12"/>
      <c r="U220" s="15"/>
      <c r="V220" s="15"/>
      <c r="W220" s="15"/>
      <c r="X220" s="15"/>
      <c r="Y220" s="15"/>
      <c r="Z220" s="15"/>
      <c r="AA220" s="15"/>
      <c r="AB220" s="15"/>
      <c r="AC220" s="15"/>
      <c r="AD220" s="15"/>
      <c r="AE220" s="15"/>
      <c r="AF220" s="15"/>
      <c r="AG220" s="15"/>
      <c r="AH220" s="15"/>
      <c r="AI220" s="15"/>
      <c r="AJ220" s="15"/>
      <c r="AK220" s="15"/>
      <c r="AL220" s="15"/>
      <c r="AM220" s="15"/>
      <c r="AN220" s="15"/>
      <c r="AO220" s="15"/>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row>
    <row r="221" spans="1:112" ht="12.75" customHeight="1" x14ac:dyDescent="0.3">
      <c r="A221" s="10"/>
      <c r="B221" s="76"/>
      <c r="C221" s="76"/>
      <c r="D221" s="76"/>
      <c r="E221" s="76"/>
      <c r="F221" s="76"/>
      <c r="G221" s="76"/>
      <c r="H221" s="20"/>
      <c r="I221" s="20"/>
      <c r="J221" s="20"/>
      <c r="K221" s="20"/>
      <c r="L221" s="20"/>
      <c r="M221" s="20"/>
      <c r="N221" s="20"/>
      <c r="O221" s="20"/>
      <c r="P221" s="18"/>
      <c r="Q221" s="20"/>
      <c r="R221" s="20"/>
      <c r="S221" s="20"/>
      <c r="T221" s="281"/>
      <c r="U221" s="15"/>
      <c r="V221" s="15"/>
      <c r="W221" s="15"/>
      <c r="X221" s="15"/>
      <c r="Y221" s="15"/>
      <c r="Z221" s="15"/>
      <c r="AA221" s="15"/>
      <c r="AB221" s="15"/>
      <c r="AC221" s="15"/>
      <c r="AD221" s="15"/>
      <c r="AE221" s="15"/>
      <c r="AF221" s="15"/>
      <c r="AG221" s="15"/>
      <c r="AH221" s="15"/>
      <c r="AI221" s="15"/>
      <c r="AJ221" s="15"/>
      <c r="AK221" s="15"/>
      <c r="AL221" s="15"/>
      <c r="AM221" s="15"/>
      <c r="AN221" s="15"/>
      <c r="AO221" s="15"/>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row>
    <row r="222" spans="1:112" ht="12.75" customHeight="1" x14ac:dyDescent="0.2">
      <c r="A222" s="20"/>
      <c r="B222" s="20"/>
      <c r="C222" s="20"/>
      <c r="D222" s="56"/>
      <c r="E222" s="56"/>
      <c r="F222" s="56"/>
      <c r="G222" s="72"/>
      <c r="H222" s="72"/>
      <c r="I222" s="57"/>
      <c r="J222" s="57"/>
      <c r="K222" s="57"/>
      <c r="L222" s="20"/>
      <c r="M222" s="18"/>
      <c r="N222" s="20"/>
      <c r="O222" s="20"/>
      <c r="P222" s="20"/>
      <c r="Q222" s="20"/>
      <c r="R222" s="20"/>
      <c r="S222" s="20"/>
      <c r="T222" s="281"/>
      <c r="U222" s="15"/>
      <c r="V222" s="15"/>
      <c r="W222" s="15"/>
      <c r="X222" s="15"/>
      <c r="Y222" s="15"/>
      <c r="Z222" s="15"/>
      <c r="AA222" s="15"/>
      <c r="AB222" s="15"/>
      <c r="AC222" s="15"/>
      <c r="AD222" s="15"/>
      <c r="AE222" s="15"/>
      <c r="AF222" s="15"/>
      <c r="AG222" s="15"/>
      <c r="AH222" s="15"/>
      <c r="AI222" s="15"/>
      <c r="AJ222" s="15"/>
      <c r="AK222" s="15"/>
      <c r="AL222" s="15"/>
      <c r="AM222" s="15"/>
      <c r="AN222" s="15"/>
      <c r="AO222" s="15"/>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row>
    <row r="223" spans="1:112" ht="12.75" customHeight="1" x14ac:dyDescent="0.2">
      <c r="A223" s="20"/>
      <c r="B223" s="20"/>
      <c r="C223" s="20"/>
      <c r="D223" s="56"/>
      <c r="E223" s="56"/>
      <c r="F223" s="56"/>
      <c r="G223" s="80"/>
      <c r="H223" s="80"/>
      <c r="I223" s="57"/>
      <c r="J223" s="57"/>
      <c r="K223" s="57"/>
      <c r="L223" s="20"/>
      <c r="M223" s="20"/>
      <c r="N223" s="20"/>
      <c r="O223" s="20"/>
      <c r="P223" s="20"/>
      <c r="Q223" s="20"/>
      <c r="R223" s="20"/>
      <c r="S223" s="20"/>
      <c r="T223" s="281"/>
      <c r="U223" s="15"/>
      <c r="V223" s="15"/>
      <c r="W223" s="15"/>
      <c r="X223" s="15"/>
      <c r="Y223" s="15"/>
      <c r="Z223" s="15"/>
      <c r="AA223" s="15"/>
      <c r="AB223" s="15"/>
      <c r="AC223" s="15"/>
      <c r="AD223" s="15"/>
      <c r="AE223" s="15"/>
      <c r="AF223" s="15"/>
      <c r="AG223" s="15"/>
      <c r="AH223" s="15"/>
      <c r="AI223" s="15"/>
      <c r="AJ223" s="15"/>
      <c r="AK223" s="15"/>
      <c r="AL223" s="15"/>
      <c r="AM223" s="15"/>
      <c r="AN223" s="15"/>
      <c r="AO223" s="15"/>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row>
    <row r="224" spans="1:112" ht="12.75" customHeight="1" x14ac:dyDescent="0.2">
      <c r="A224" s="20"/>
      <c r="B224" s="20"/>
      <c r="C224" s="20"/>
      <c r="D224" s="56"/>
      <c r="E224" s="56"/>
      <c r="F224" s="56"/>
      <c r="G224" s="72"/>
      <c r="H224" s="72"/>
      <c r="I224" s="57"/>
      <c r="J224" s="57"/>
      <c r="K224" s="57"/>
      <c r="L224" s="20"/>
      <c r="M224" s="20"/>
      <c r="N224" s="20"/>
      <c r="O224" s="20"/>
      <c r="P224" s="18"/>
      <c r="Q224" s="20"/>
      <c r="R224" s="20"/>
      <c r="S224" s="20"/>
      <c r="T224" s="282"/>
      <c r="U224" s="15"/>
      <c r="V224" s="15"/>
      <c r="W224" s="15"/>
      <c r="X224" s="15"/>
      <c r="Y224" s="15"/>
      <c r="Z224" s="15"/>
      <c r="AA224" s="15"/>
      <c r="AB224" s="15"/>
      <c r="AC224" s="15"/>
      <c r="AD224" s="15"/>
      <c r="AE224" s="15"/>
      <c r="AF224" s="15"/>
      <c r="AG224" s="15"/>
      <c r="AH224" s="15"/>
      <c r="AI224" s="15"/>
      <c r="AJ224" s="15"/>
      <c r="AK224" s="15"/>
      <c r="AL224" s="15"/>
      <c r="AM224" s="15"/>
      <c r="AN224" s="15"/>
      <c r="AO224" s="15"/>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row>
    <row r="225" spans="1:175" ht="12.75" customHeight="1" x14ac:dyDescent="0.2">
      <c r="A225" s="20"/>
      <c r="B225" s="20"/>
      <c r="C225" s="20"/>
      <c r="D225" s="56"/>
      <c r="E225" s="56"/>
      <c r="F225" s="56"/>
      <c r="G225" s="72"/>
      <c r="H225" s="72"/>
      <c r="I225" s="57"/>
      <c r="J225" s="57"/>
      <c r="K225" s="57"/>
      <c r="L225" s="20"/>
      <c r="M225" s="20"/>
      <c r="N225" s="20"/>
      <c r="O225" s="20"/>
      <c r="P225" s="20"/>
      <c r="Q225" s="20"/>
      <c r="R225" s="20"/>
      <c r="S225" s="20"/>
      <c r="T225" s="282"/>
      <c r="U225" s="15"/>
      <c r="V225" s="15"/>
      <c r="W225" s="15"/>
      <c r="X225" s="15"/>
      <c r="Y225" s="15"/>
      <c r="Z225" s="15"/>
      <c r="AA225" s="15"/>
      <c r="AB225" s="15"/>
      <c r="AC225" s="15"/>
      <c r="AD225" s="15"/>
      <c r="AE225" s="15"/>
      <c r="AF225" s="15"/>
      <c r="AG225" s="15"/>
      <c r="AH225" s="15"/>
      <c r="AI225" s="15"/>
      <c r="AJ225" s="15"/>
      <c r="AK225" s="15"/>
      <c r="AL225" s="15"/>
      <c r="AM225" s="15"/>
      <c r="AN225" s="15"/>
      <c r="AO225" s="15"/>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row>
    <row r="226" spans="1:175" ht="12.75" customHeight="1" x14ac:dyDescent="0.2">
      <c r="A226" s="20"/>
      <c r="B226" s="20"/>
      <c r="C226" s="20"/>
      <c r="D226" s="56"/>
      <c r="E226" s="56"/>
      <c r="F226" s="56"/>
      <c r="G226" s="72"/>
      <c r="H226" s="72"/>
      <c r="I226" s="57"/>
      <c r="J226" s="57"/>
      <c r="K226" s="57"/>
      <c r="L226" s="20"/>
      <c r="M226" s="20"/>
      <c r="N226" s="20"/>
      <c r="O226" s="20"/>
      <c r="P226" s="20"/>
      <c r="Q226" s="20"/>
      <c r="R226" s="20"/>
      <c r="S226" s="18"/>
      <c r="T226" s="12"/>
      <c r="U226" s="15"/>
      <c r="V226" s="15"/>
      <c r="W226" s="15"/>
      <c r="X226" s="15"/>
      <c r="Y226" s="15"/>
      <c r="Z226" s="15"/>
      <c r="AA226" s="15"/>
      <c r="AB226" s="15"/>
      <c r="AC226" s="15"/>
      <c r="AD226" s="15"/>
      <c r="AE226" s="15"/>
      <c r="AF226" s="15"/>
      <c r="AG226" s="15"/>
      <c r="AH226" s="15"/>
      <c r="AI226" s="15"/>
      <c r="AJ226" s="15"/>
      <c r="AK226" s="15"/>
      <c r="AL226" s="15"/>
      <c r="AM226" s="15"/>
      <c r="AN226" s="15"/>
      <c r="AO226" s="15"/>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row>
    <row r="227" spans="1:175" ht="12.75" customHeight="1" x14ac:dyDescent="0.2">
      <c r="A227" s="20"/>
      <c r="B227" s="20"/>
      <c r="C227" s="20"/>
      <c r="D227" s="56"/>
      <c r="E227" s="56"/>
      <c r="F227" s="56"/>
      <c r="G227" s="72"/>
      <c r="H227" s="72"/>
      <c r="I227" s="57"/>
      <c r="J227" s="57"/>
      <c r="K227" s="57"/>
      <c r="L227" s="20"/>
      <c r="M227" s="20"/>
      <c r="N227" s="20"/>
      <c r="O227" s="20"/>
      <c r="P227" s="18"/>
      <c r="Q227" s="20"/>
      <c r="R227" s="20"/>
      <c r="S227" s="20"/>
      <c r="T227" s="12"/>
      <c r="U227" s="15"/>
      <c r="V227" s="15"/>
      <c r="W227" s="15"/>
      <c r="X227" s="15"/>
      <c r="Y227" s="15"/>
      <c r="Z227" s="15"/>
      <c r="AA227" s="15"/>
      <c r="AB227" s="15"/>
      <c r="AC227" s="15"/>
      <c r="AD227" s="15"/>
      <c r="AE227" s="15"/>
      <c r="AF227" s="15"/>
      <c r="AG227" s="15"/>
      <c r="AH227" s="15"/>
      <c r="AI227" s="15"/>
      <c r="AJ227" s="15"/>
      <c r="AK227" s="15"/>
      <c r="AL227" s="15"/>
      <c r="AM227" s="15"/>
      <c r="AN227" s="15"/>
      <c r="AO227" s="15"/>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row>
    <row r="228" spans="1:175" ht="12.75" customHeight="1" x14ac:dyDescent="0.2">
      <c r="A228" s="20"/>
      <c r="B228" s="20"/>
      <c r="C228" s="20"/>
      <c r="D228" s="56"/>
      <c r="E228" s="56"/>
      <c r="F228" s="56"/>
      <c r="G228" s="72"/>
      <c r="H228" s="72"/>
      <c r="I228" s="57"/>
      <c r="J228" s="57"/>
      <c r="K228" s="57"/>
      <c r="L228" s="20"/>
      <c r="M228" s="20"/>
      <c r="N228" s="20"/>
      <c r="O228" s="20"/>
      <c r="P228" s="20"/>
      <c r="Q228" s="20"/>
      <c r="R228" s="20"/>
      <c r="S228" s="20"/>
      <c r="T228" s="12"/>
      <c r="U228" s="15"/>
      <c r="V228" s="15"/>
      <c r="W228" s="15"/>
      <c r="X228" s="15"/>
      <c r="Y228" s="15"/>
      <c r="Z228" s="15"/>
      <c r="AA228" s="15"/>
      <c r="AB228" s="15"/>
      <c r="AC228" s="15"/>
      <c r="AD228" s="15"/>
      <c r="AE228" s="15"/>
      <c r="AF228" s="15"/>
      <c r="AG228" s="15"/>
      <c r="AH228" s="15"/>
      <c r="AI228" s="15"/>
      <c r="AJ228" s="15"/>
      <c r="AK228" s="15"/>
      <c r="AL228" s="15"/>
      <c r="AM228" s="15"/>
      <c r="AN228" s="15"/>
      <c r="AO228" s="15"/>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row>
    <row r="229" spans="1:175" ht="12.75" customHeight="1" x14ac:dyDescent="0.2">
      <c r="A229" s="20"/>
      <c r="B229" s="20"/>
      <c r="C229" s="20"/>
      <c r="D229" s="56"/>
      <c r="E229" s="56"/>
      <c r="F229" s="56"/>
      <c r="G229" s="72"/>
      <c r="H229" s="72"/>
      <c r="I229" s="57"/>
      <c r="J229" s="57"/>
      <c r="K229" s="57"/>
      <c r="L229" s="20"/>
      <c r="M229" s="20"/>
      <c r="N229" s="20"/>
      <c r="O229" s="20"/>
      <c r="P229" s="20"/>
      <c r="Q229" s="20"/>
      <c r="R229" s="20"/>
      <c r="S229" s="20"/>
      <c r="T229" s="12"/>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row>
    <row r="230" spans="1:175" ht="12.75" customHeight="1" x14ac:dyDescent="0.2">
      <c r="A230" s="20"/>
      <c r="B230" s="20"/>
      <c r="C230" s="20"/>
      <c r="D230" s="56"/>
      <c r="E230" s="56"/>
      <c r="F230" s="56"/>
      <c r="G230" s="72"/>
      <c r="H230" s="72"/>
      <c r="I230" s="57"/>
      <c r="J230" s="57"/>
      <c r="K230" s="57"/>
      <c r="L230" s="20"/>
      <c r="M230" s="20"/>
      <c r="N230" s="20"/>
      <c r="O230" s="20"/>
      <c r="P230" s="20"/>
      <c r="Q230" s="20"/>
      <c r="R230" s="20"/>
      <c r="S230" s="20"/>
      <c r="T230" s="12"/>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row>
    <row r="231" spans="1:175" ht="12.75" customHeight="1" x14ac:dyDescent="0.2">
      <c r="A231" s="10"/>
      <c r="B231" s="10"/>
      <c r="C231" s="10"/>
      <c r="D231" s="10"/>
      <c r="E231" s="10"/>
      <c r="F231" s="10"/>
      <c r="G231" s="10"/>
      <c r="H231" s="10"/>
      <c r="I231" s="10"/>
      <c r="J231" s="10"/>
      <c r="K231" s="10"/>
      <c r="L231" s="10"/>
      <c r="M231" s="20"/>
      <c r="N231" s="20"/>
      <c r="O231" s="20"/>
      <c r="P231" s="20"/>
      <c r="Q231" s="20"/>
      <c r="R231" s="20"/>
      <c r="S231" s="20"/>
      <c r="T231" s="12"/>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row>
    <row r="232" spans="1:175" ht="12.75" customHeight="1" x14ac:dyDescent="0.2">
      <c r="A232" s="10"/>
      <c r="B232" s="10"/>
      <c r="C232" s="10"/>
      <c r="D232" s="10"/>
      <c r="E232" s="10"/>
      <c r="F232" s="10"/>
      <c r="G232" s="10"/>
      <c r="H232" s="10"/>
      <c r="I232" s="10"/>
      <c r="J232" s="10"/>
      <c r="K232" s="10"/>
      <c r="L232" s="10"/>
      <c r="M232" s="20"/>
      <c r="N232" s="20"/>
      <c r="O232" s="20"/>
      <c r="P232" s="20"/>
      <c r="Q232" s="20"/>
      <c r="R232" s="20"/>
      <c r="S232" s="20"/>
      <c r="T232" s="12"/>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row>
    <row r="233" spans="1:175" ht="17.25" customHeight="1" x14ac:dyDescent="0.2">
      <c r="A233" s="151" t="s">
        <v>291</v>
      </c>
      <c r="B233" s="132"/>
      <c r="C233" s="132"/>
      <c r="D233" s="133"/>
      <c r="E233" s="133"/>
      <c r="F233" s="152" t="s">
        <v>292</v>
      </c>
      <c r="G233" s="161">
        <f>Relevé!H127</f>
        <v>0</v>
      </c>
      <c r="H233" s="153" t="s">
        <v>293</v>
      </c>
      <c r="I233" s="161">
        <f>Relevé!H128</f>
        <v>0</v>
      </c>
      <c r="J233" s="154" t="s">
        <v>294</v>
      </c>
      <c r="K233" s="490">
        <f>Relevé!H129</f>
        <v>0</v>
      </c>
      <c r="L233" s="491"/>
      <c r="M233" s="20"/>
      <c r="N233" s="20"/>
      <c r="O233" s="20"/>
      <c r="P233" s="20"/>
      <c r="Q233" s="20"/>
      <c r="R233" s="20"/>
      <c r="S233" s="20"/>
      <c r="T233" s="12"/>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row>
    <row r="234" spans="1:175" ht="12.75" customHeight="1" x14ac:dyDescent="0.2">
      <c r="A234" s="20"/>
      <c r="B234" s="20"/>
      <c r="C234" s="20"/>
      <c r="D234" s="56"/>
      <c r="E234" s="56"/>
      <c r="F234" s="134"/>
      <c r="G234" s="162"/>
      <c r="H234" s="135"/>
      <c r="I234" s="162"/>
      <c r="J234" s="136"/>
      <c r="K234" s="162"/>
      <c r="L234" s="162"/>
      <c r="M234" s="20"/>
      <c r="N234" s="20"/>
      <c r="O234" s="20"/>
      <c r="P234" s="20"/>
      <c r="Q234" s="20"/>
      <c r="R234" s="20"/>
      <c r="S234" s="20"/>
      <c r="T234" s="12"/>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row>
    <row r="235" spans="1:175" ht="12.75" customHeight="1" x14ac:dyDescent="0.2">
      <c r="A235" s="10"/>
      <c r="B235" s="20"/>
      <c r="C235" s="20"/>
      <c r="D235" s="56"/>
      <c r="E235" s="56"/>
      <c r="F235" s="56"/>
      <c r="G235" s="72"/>
      <c r="H235" s="72"/>
      <c r="I235" s="57"/>
      <c r="J235" s="57"/>
      <c r="K235" s="57"/>
      <c r="L235" s="20"/>
      <c r="M235" s="20"/>
      <c r="N235" s="20"/>
      <c r="O235" s="20"/>
      <c r="P235" s="20"/>
      <c r="Q235" s="20"/>
      <c r="R235" s="20"/>
      <c r="S235" s="20"/>
      <c r="T235" s="12"/>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row>
    <row r="236" spans="1:175" ht="14.25" x14ac:dyDescent="0.2">
      <c r="A236" s="271" t="s">
        <v>281</v>
      </c>
      <c r="B236" s="20"/>
      <c r="C236" s="20"/>
      <c r="D236" s="56"/>
      <c r="E236" s="56"/>
      <c r="F236" s="56"/>
      <c r="G236" s="72"/>
      <c r="H236" s="72"/>
      <c r="I236" s="57"/>
      <c r="J236" s="57"/>
      <c r="K236" s="57"/>
      <c r="L236" s="20"/>
      <c r="M236" s="20"/>
      <c r="N236" s="20"/>
      <c r="O236" s="20"/>
      <c r="P236" s="20"/>
      <c r="Q236" s="20"/>
      <c r="R236" s="20"/>
      <c r="S236" s="20"/>
      <c r="T236" s="12"/>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row>
    <row r="237" spans="1:175" ht="14.25" x14ac:dyDescent="0.2">
      <c r="A237" s="271" t="s">
        <v>282</v>
      </c>
      <c r="B237" s="20"/>
      <c r="C237" s="20"/>
      <c r="D237" s="56"/>
      <c r="E237" s="56"/>
      <c r="F237" s="56"/>
      <c r="G237" s="72"/>
      <c r="H237" s="72"/>
      <c r="I237" s="57"/>
      <c r="J237" s="57"/>
      <c r="K237" s="57"/>
      <c r="L237" s="20"/>
      <c r="M237" s="20"/>
      <c r="N237" s="20"/>
      <c r="O237" s="20"/>
      <c r="P237" s="20"/>
      <c r="Q237" s="20"/>
      <c r="R237" s="20"/>
      <c r="S237" s="20"/>
      <c r="T237" s="12"/>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row>
    <row r="238" spans="1:175" ht="12.75" customHeight="1" x14ac:dyDescent="0.2">
      <c r="A238" s="20"/>
      <c r="B238" s="20"/>
      <c r="C238" s="20"/>
      <c r="D238" s="56"/>
      <c r="E238" s="56"/>
      <c r="F238" s="56"/>
      <c r="G238" s="72"/>
      <c r="H238" s="72"/>
      <c r="I238" s="57"/>
      <c r="J238" s="57"/>
      <c r="K238" s="57"/>
      <c r="L238" s="20"/>
      <c r="M238" s="20"/>
      <c r="N238" s="20"/>
      <c r="O238" s="20"/>
      <c r="P238" s="20"/>
      <c r="Q238" s="20"/>
      <c r="R238" s="20"/>
      <c r="S238" s="20"/>
      <c r="T238" s="12"/>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row>
    <row r="239" spans="1:175" s="165" customFormat="1" ht="12.75" customHeight="1" x14ac:dyDescent="0.25">
      <c r="A239" s="20"/>
      <c r="B239" s="20"/>
      <c r="C239" s="20"/>
      <c r="D239" s="20"/>
      <c r="E239" s="20"/>
      <c r="F239" s="20"/>
      <c r="G239" s="20"/>
      <c r="H239" s="20"/>
      <c r="I239" s="20"/>
      <c r="J239" s="20"/>
      <c r="K239" s="20"/>
      <c r="L239" s="20"/>
      <c r="M239" s="20"/>
      <c r="N239" s="20"/>
      <c r="O239" s="20"/>
      <c r="P239" s="20"/>
      <c r="Q239" s="20"/>
      <c r="R239" s="20"/>
      <c r="S239" s="20"/>
      <c r="T239" s="12"/>
      <c r="U239" s="258"/>
      <c r="V239" s="258"/>
      <c r="W239" s="258"/>
      <c r="X239" s="258"/>
      <c r="Y239" s="258"/>
      <c r="Z239" s="258"/>
      <c r="AA239" s="258"/>
      <c r="AB239" s="258"/>
      <c r="AC239" s="258"/>
      <c r="AD239" s="258"/>
      <c r="AE239" s="258"/>
      <c r="AF239" s="258"/>
      <c r="AG239" s="258"/>
      <c r="AH239" s="258"/>
      <c r="AI239" s="258"/>
      <c r="AJ239" s="258"/>
      <c r="AK239" s="258"/>
      <c r="AL239" s="258"/>
      <c r="AM239" s="258"/>
      <c r="AN239" s="258"/>
      <c r="AO239" s="258"/>
      <c r="AP239" s="258"/>
      <c r="AQ239" s="258"/>
      <c r="AR239" s="258"/>
      <c r="AS239" s="258"/>
      <c r="AT239" s="258"/>
      <c r="AU239" s="258"/>
      <c r="AV239" s="258"/>
      <c r="AW239" s="258"/>
      <c r="AX239" s="258"/>
      <c r="AY239" s="258"/>
      <c r="AZ239" s="258"/>
      <c r="BA239" s="258"/>
      <c r="BB239" s="258"/>
      <c r="BC239" s="258"/>
      <c r="BD239" s="258"/>
      <c r="BE239" s="258"/>
      <c r="BF239" s="258"/>
      <c r="BG239" s="258"/>
      <c r="BH239" s="258"/>
      <c r="BI239" s="258"/>
      <c r="BJ239" s="258"/>
      <c r="BK239" s="258"/>
      <c r="BL239" s="258"/>
      <c r="BM239" s="258"/>
      <c r="BN239" s="258"/>
      <c r="BO239" s="258"/>
      <c r="BP239" s="258"/>
      <c r="BQ239" s="258"/>
      <c r="BR239" s="258"/>
      <c r="BS239" s="258"/>
      <c r="BT239" s="258"/>
      <c r="BU239" s="258"/>
      <c r="BV239" s="258"/>
      <c r="BW239" s="258"/>
      <c r="BX239" s="258"/>
      <c r="BY239" s="258"/>
      <c r="BZ239" s="258"/>
      <c r="CA239" s="258"/>
      <c r="CB239" s="258"/>
      <c r="CC239" s="258"/>
      <c r="CD239" s="258"/>
      <c r="CE239" s="258"/>
      <c r="CF239" s="258"/>
      <c r="CG239" s="258"/>
      <c r="CH239" s="258"/>
      <c r="CI239" s="258"/>
      <c r="CJ239" s="258"/>
      <c r="CK239" s="258"/>
      <c r="CL239" s="258"/>
      <c r="CM239" s="258"/>
      <c r="CN239" s="258"/>
      <c r="CO239" s="258"/>
      <c r="CP239" s="258"/>
      <c r="CQ239" s="258"/>
      <c r="CR239" s="258"/>
      <c r="CS239" s="258"/>
      <c r="CT239" s="258"/>
      <c r="CU239" s="258"/>
      <c r="CV239" s="258"/>
      <c r="CW239" s="258"/>
      <c r="CX239" s="258"/>
      <c r="CY239" s="258"/>
      <c r="CZ239" s="258"/>
      <c r="DA239" s="258"/>
      <c r="DB239" s="258"/>
      <c r="DC239" s="258"/>
      <c r="DD239" s="258"/>
      <c r="DE239" s="258"/>
      <c r="DF239" s="258"/>
      <c r="DG239" s="258"/>
      <c r="DH239" s="258"/>
      <c r="DI239" s="258"/>
      <c r="DJ239" s="258"/>
      <c r="DK239" s="258"/>
      <c r="DL239" s="258"/>
      <c r="DM239" s="258"/>
      <c r="DN239" s="258"/>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row>
    <row r="240" spans="1:175" s="165" customFormat="1" ht="12.75" customHeight="1" x14ac:dyDescent="0.25">
      <c r="A240" s="20"/>
      <c r="B240" s="20"/>
      <c r="C240" s="20"/>
      <c r="D240" s="20"/>
      <c r="E240" s="20"/>
      <c r="F240" s="20"/>
      <c r="G240" s="20"/>
      <c r="H240" s="20"/>
      <c r="I240" s="20"/>
      <c r="J240" s="20"/>
      <c r="K240" s="20"/>
      <c r="L240" s="20"/>
      <c r="M240" s="20"/>
      <c r="N240" s="20"/>
      <c r="O240" s="20"/>
      <c r="P240" s="20"/>
      <c r="Q240" s="20"/>
      <c r="R240" s="20"/>
      <c r="S240" s="20"/>
      <c r="T240" s="12"/>
      <c r="U240" s="258"/>
      <c r="V240" s="258"/>
      <c r="W240" s="258"/>
      <c r="X240" s="258"/>
      <c r="Y240" s="258"/>
      <c r="Z240" s="258"/>
      <c r="AA240" s="258"/>
      <c r="AB240" s="258"/>
      <c r="AC240" s="258"/>
      <c r="AD240" s="258"/>
      <c r="AE240" s="258"/>
      <c r="AF240" s="258"/>
      <c r="AG240" s="258"/>
      <c r="AH240" s="258"/>
      <c r="AI240" s="258"/>
      <c r="AJ240" s="258"/>
      <c r="AK240" s="258"/>
      <c r="AL240" s="258"/>
      <c r="AM240" s="258"/>
      <c r="AN240" s="258"/>
      <c r="AO240" s="258"/>
      <c r="AP240" s="258"/>
      <c r="AQ240" s="258"/>
      <c r="AR240" s="258"/>
      <c r="AS240" s="258"/>
      <c r="AT240" s="258"/>
      <c r="AU240" s="258"/>
      <c r="AV240" s="258"/>
      <c r="AW240" s="258"/>
      <c r="AX240" s="258"/>
      <c r="AY240" s="258"/>
      <c r="AZ240" s="258"/>
      <c r="BA240" s="258"/>
      <c r="BB240" s="258"/>
      <c r="BC240" s="258"/>
      <c r="BD240" s="258"/>
      <c r="BE240" s="258"/>
      <c r="BF240" s="258"/>
      <c r="BG240" s="258"/>
      <c r="BH240" s="258"/>
      <c r="BI240" s="258"/>
      <c r="BJ240" s="258"/>
      <c r="BK240" s="258"/>
      <c r="BL240" s="258"/>
      <c r="BM240" s="258"/>
      <c r="BN240" s="258"/>
      <c r="BO240" s="258"/>
      <c r="BP240" s="258"/>
      <c r="BQ240" s="258"/>
      <c r="BR240" s="258"/>
      <c r="BS240" s="258"/>
      <c r="BT240" s="258"/>
      <c r="BU240" s="258"/>
      <c r="BV240" s="258"/>
      <c r="BW240" s="258"/>
      <c r="BX240" s="258"/>
      <c r="BY240" s="258"/>
      <c r="BZ240" s="258"/>
      <c r="CA240" s="258"/>
      <c r="CB240" s="258"/>
      <c r="CC240" s="258"/>
      <c r="CD240" s="258"/>
      <c r="CE240" s="258"/>
      <c r="CF240" s="258"/>
      <c r="CG240" s="258"/>
      <c r="CH240" s="258"/>
      <c r="CI240" s="258"/>
      <c r="CJ240" s="258"/>
      <c r="CK240" s="258"/>
      <c r="CL240" s="258"/>
      <c r="CM240" s="258"/>
      <c r="CN240" s="258"/>
      <c r="CO240" s="258"/>
      <c r="CP240" s="258"/>
      <c r="CQ240" s="258"/>
      <c r="CR240" s="258"/>
      <c r="CS240" s="258"/>
      <c r="CT240" s="258"/>
      <c r="CU240" s="258"/>
      <c r="CV240" s="258"/>
      <c r="CW240" s="258"/>
      <c r="CX240" s="258"/>
      <c r="CY240" s="258"/>
      <c r="CZ240" s="258"/>
      <c r="DA240" s="258"/>
      <c r="DB240" s="258"/>
      <c r="DC240" s="258"/>
      <c r="DD240" s="258"/>
      <c r="DE240" s="258"/>
      <c r="DF240" s="258"/>
      <c r="DG240" s="258"/>
      <c r="DH240" s="258"/>
      <c r="DI240" s="258"/>
      <c r="DJ240" s="258"/>
      <c r="DK240" s="258"/>
      <c r="DL240" s="258"/>
      <c r="DM240" s="258"/>
      <c r="DN240" s="258"/>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row>
    <row r="241" spans="1:112" ht="12.75" customHeight="1" x14ac:dyDescent="0.2">
      <c r="A241" s="20"/>
      <c r="B241" s="20"/>
      <c r="C241" s="20"/>
      <c r="D241" s="20"/>
      <c r="E241" s="20"/>
      <c r="F241" s="20"/>
      <c r="G241" s="20"/>
      <c r="H241" s="20"/>
      <c r="I241" s="20"/>
      <c r="J241" s="20"/>
      <c r="K241" s="20"/>
      <c r="L241" s="20"/>
      <c r="M241" s="20"/>
      <c r="N241" s="20"/>
      <c r="O241" s="20"/>
      <c r="P241" s="20"/>
      <c r="Q241" s="20"/>
      <c r="R241" s="20"/>
      <c r="S241" s="20"/>
      <c r="T241" s="12"/>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row>
    <row r="242" spans="1:112" ht="12.75" customHeight="1" x14ac:dyDescent="0.2">
      <c r="A242" s="20"/>
      <c r="B242" s="20"/>
      <c r="C242" s="20"/>
      <c r="D242" s="20"/>
      <c r="E242" s="20"/>
      <c r="F242" s="20"/>
      <c r="G242" s="20"/>
      <c r="H242" s="20"/>
      <c r="I242" s="20"/>
      <c r="J242" s="20"/>
      <c r="K242" s="20"/>
      <c r="L242" s="20"/>
      <c r="M242" s="20"/>
      <c r="N242" s="20"/>
      <c r="O242" s="20"/>
      <c r="P242" s="20"/>
      <c r="Q242" s="20"/>
      <c r="R242" s="20"/>
      <c r="S242" s="20"/>
      <c r="T242" s="12"/>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row>
    <row r="243" spans="1:112" ht="12.75" customHeight="1" x14ac:dyDescent="0.2">
      <c r="A243" s="20"/>
      <c r="B243" s="20"/>
      <c r="C243" s="20"/>
      <c r="D243" s="20"/>
      <c r="E243" s="20"/>
      <c r="F243" s="20"/>
      <c r="G243" s="20"/>
      <c r="H243" s="20"/>
      <c r="I243" s="20"/>
      <c r="J243" s="20"/>
      <c r="K243" s="20"/>
      <c r="L243" s="20"/>
      <c r="M243" s="20"/>
      <c r="N243" s="20"/>
      <c r="O243" s="20"/>
      <c r="P243" s="20"/>
      <c r="Q243" s="20"/>
      <c r="R243" s="20"/>
      <c r="S243" s="20"/>
      <c r="T243" s="12"/>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row>
    <row r="244" spans="1:112" ht="12.75" customHeight="1" x14ac:dyDescent="0.3">
      <c r="A244" s="20"/>
      <c r="B244" s="20"/>
      <c r="C244" s="20"/>
      <c r="D244" s="20"/>
      <c r="E244" s="20"/>
      <c r="F244" s="20"/>
      <c r="G244" s="20"/>
      <c r="H244" s="20"/>
      <c r="I244" s="20"/>
      <c r="J244" s="20"/>
      <c r="K244" s="20"/>
      <c r="L244" s="20"/>
      <c r="M244" s="20"/>
      <c r="N244" s="20"/>
      <c r="O244" s="20"/>
      <c r="P244" s="20"/>
      <c r="Q244" s="20"/>
      <c r="R244" s="20"/>
      <c r="S244" s="20"/>
      <c r="T244" s="12"/>
      <c r="U244" s="15"/>
      <c r="V244" s="33"/>
      <c r="W244" s="33"/>
      <c r="X244" s="33"/>
      <c r="Y244" s="33"/>
      <c r="Z244" s="33"/>
      <c r="AA244" s="33"/>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row>
    <row r="245" spans="1:112" ht="12.75" customHeight="1" x14ac:dyDescent="0.3">
      <c r="A245" s="20"/>
      <c r="B245" s="20"/>
      <c r="C245" s="20"/>
      <c r="D245" s="20"/>
      <c r="E245" s="20"/>
      <c r="F245" s="20"/>
      <c r="G245" s="20"/>
      <c r="H245" s="20"/>
      <c r="I245" s="20"/>
      <c r="J245" s="20"/>
      <c r="K245" s="20"/>
      <c r="L245" s="20"/>
      <c r="M245" s="20"/>
      <c r="N245" s="20"/>
      <c r="O245" s="20"/>
      <c r="P245" s="20"/>
      <c r="Q245" s="20"/>
      <c r="R245" s="20"/>
      <c r="S245" s="20"/>
      <c r="T245" s="12"/>
      <c r="U245" s="15"/>
      <c r="V245" s="33"/>
      <c r="W245" s="33"/>
      <c r="X245" s="33"/>
      <c r="Y245" s="15"/>
      <c r="Z245" s="81"/>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row>
    <row r="246" spans="1:112" ht="12.75" customHeight="1" x14ac:dyDescent="0.3">
      <c r="A246" s="20"/>
      <c r="B246" s="20"/>
      <c r="C246" s="20"/>
      <c r="D246" s="20"/>
      <c r="E246" s="20"/>
      <c r="F246" s="20"/>
      <c r="G246" s="20"/>
      <c r="H246" s="20"/>
      <c r="I246" s="20"/>
      <c r="J246" s="20"/>
      <c r="K246" s="20"/>
      <c r="L246" s="20"/>
      <c r="M246" s="20"/>
      <c r="N246" s="20"/>
      <c r="O246" s="20"/>
      <c r="P246" s="20"/>
      <c r="Q246" s="20"/>
      <c r="R246" s="20"/>
      <c r="S246" s="20"/>
      <c r="T246" s="12"/>
      <c r="U246" s="15"/>
      <c r="V246" s="33"/>
      <c r="W246" s="33"/>
      <c r="X246" s="33"/>
      <c r="Y246" s="15"/>
      <c r="Z246" s="83"/>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row>
    <row r="247" spans="1:112" ht="12.75" customHeight="1" x14ac:dyDescent="0.3">
      <c r="A247" s="20"/>
      <c r="B247" s="20"/>
      <c r="C247" s="20"/>
      <c r="D247" s="20"/>
      <c r="E247" s="20"/>
      <c r="F247" s="20"/>
      <c r="G247" s="10"/>
      <c r="H247" s="34"/>
      <c r="I247" s="34"/>
      <c r="J247" s="34"/>
      <c r="K247" s="34"/>
      <c r="L247" s="34"/>
      <c r="M247" s="34"/>
      <c r="N247" s="34"/>
      <c r="O247" s="34"/>
      <c r="P247" s="34"/>
      <c r="Q247" s="34"/>
      <c r="R247" s="34"/>
      <c r="S247" s="34"/>
      <c r="T247" s="283"/>
      <c r="U247" s="15"/>
      <c r="V247" s="33"/>
      <c r="W247" s="33"/>
      <c r="X247" s="33"/>
      <c r="Y247" s="15"/>
      <c r="Z247" s="81"/>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row>
    <row r="248" spans="1:112" ht="12.75" customHeight="1" x14ac:dyDescent="0.3">
      <c r="A248" s="20"/>
      <c r="B248" s="20"/>
      <c r="C248" s="20"/>
      <c r="D248" s="20"/>
      <c r="E248" s="20"/>
      <c r="F248" s="20"/>
      <c r="G248" s="10"/>
      <c r="H248" s="34"/>
      <c r="I248" s="34"/>
      <c r="J248" s="34"/>
      <c r="K248" s="34"/>
      <c r="L248" s="34"/>
      <c r="M248" s="34"/>
      <c r="N248" s="34"/>
      <c r="O248" s="34"/>
      <c r="P248" s="34"/>
      <c r="Q248" s="34"/>
      <c r="R248" s="34"/>
      <c r="S248" s="34"/>
      <c r="T248" s="283"/>
      <c r="U248" s="15"/>
      <c r="V248" s="33"/>
      <c r="W248" s="33"/>
      <c r="X248" s="33"/>
      <c r="Y248" s="15"/>
      <c r="Z248" s="81"/>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row>
    <row r="249" spans="1:112" ht="12.75" customHeight="1" x14ac:dyDescent="0.3">
      <c r="A249" s="20"/>
      <c r="B249" s="20"/>
      <c r="C249" s="20"/>
      <c r="D249" s="20"/>
      <c r="E249" s="20"/>
      <c r="F249" s="20"/>
      <c r="G249" s="10"/>
      <c r="H249" s="34"/>
      <c r="I249" s="34"/>
      <c r="J249" s="34"/>
      <c r="K249" s="34"/>
      <c r="L249" s="34"/>
      <c r="M249" s="34"/>
      <c r="N249" s="34"/>
      <c r="O249" s="34"/>
      <c r="P249" s="34"/>
      <c r="Q249" s="34"/>
      <c r="R249" s="34"/>
      <c r="S249" s="34"/>
      <c r="T249" s="283"/>
      <c r="U249" s="15"/>
      <c r="V249" s="33"/>
      <c r="W249" s="33"/>
      <c r="X249" s="33"/>
      <c r="Y249" s="15"/>
      <c r="Z249" s="81"/>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row>
    <row r="250" spans="1:112" ht="12.75" customHeight="1" x14ac:dyDescent="0.3">
      <c r="A250" s="20"/>
      <c r="B250" s="20"/>
      <c r="C250" s="20"/>
      <c r="D250" s="20"/>
      <c r="E250" s="20"/>
      <c r="F250" s="20"/>
      <c r="G250" s="10"/>
      <c r="H250" s="34"/>
      <c r="I250" s="34"/>
      <c r="J250" s="34"/>
      <c r="K250" s="34"/>
      <c r="L250" s="34"/>
      <c r="M250" s="34"/>
      <c r="N250" s="34"/>
      <c r="O250" s="34"/>
      <c r="P250" s="34"/>
      <c r="Q250" s="34"/>
      <c r="R250" s="34"/>
      <c r="S250" s="34"/>
      <c r="T250" s="283"/>
      <c r="U250" s="15"/>
      <c r="V250" s="33"/>
      <c r="W250" s="33"/>
      <c r="X250" s="33"/>
      <c r="Y250" s="15"/>
      <c r="Z250" s="81"/>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row>
    <row r="251" spans="1:112" ht="12.75" customHeight="1" x14ac:dyDescent="0.3">
      <c r="A251" s="10"/>
      <c r="B251" s="10"/>
      <c r="C251" s="10"/>
      <c r="D251" s="10"/>
      <c r="E251" s="10"/>
      <c r="F251" s="10"/>
      <c r="G251" s="10"/>
      <c r="H251" s="85"/>
      <c r="I251" s="85"/>
      <c r="J251" s="85"/>
      <c r="K251" s="85"/>
      <c r="L251" s="85"/>
      <c r="M251" s="85"/>
      <c r="N251" s="20"/>
      <c r="O251" s="20"/>
      <c r="P251" s="20"/>
      <c r="Q251" s="20"/>
      <c r="R251" s="20"/>
      <c r="S251" s="20"/>
      <c r="T251" s="12"/>
      <c r="U251" s="15"/>
      <c r="V251" s="33"/>
      <c r="W251" s="33"/>
      <c r="X251" s="33"/>
      <c r="Y251" s="15"/>
      <c r="Z251" s="81"/>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row>
    <row r="252" spans="1:112" ht="17.25" customHeight="1" x14ac:dyDescent="0.3">
      <c r="A252" s="151" t="s">
        <v>300</v>
      </c>
      <c r="B252" s="132"/>
      <c r="C252" s="132"/>
      <c r="D252" s="133"/>
      <c r="E252" s="133"/>
      <c r="F252" s="576">
        <f>Relevé!E138</f>
        <v>0</v>
      </c>
      <c r="G252" s="577"/>
      <c r="H252" s="139"/>
      <c r="I252" s="162"/>
      <c r="J252" s="140"/>
      <c r="K252" s="492"/>
      <c r="L252" s="492"/>
      <c r="M252" s="141"/>
      <c r="N252" s="20"/>
      <c r="O252" s="20"/>
      <c r="P252" s="20"/>
      <c r="Q252" s="20"/>
      <c r="R252" s="20"/>
      <c r="S252" s="20"/>
      <c r="T252" s="12"/>
      <c r="U252" s="15"/>
      <c r="V252" s="33"/>
      <c r="W252" s="33"/>
      <c r="X252" s="33"/>
      <c r="Y252" s="15"/>
      <c r="Z252" s="81"/>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row>
    <row r="253" spans="1:112" ht="12.75" customHeight="1" x14ac:dyDescent="0.3">
      <c r="A253" s="20"/>
      <c r="B253" s="20"/>
      <c r="C253" s="20"/>
      <c r="D253" s="20"/>
      <c r="E253" s="20"/>
      <c r="F253" s="20"/>
      <c r="G253" s="10"/>
      <c r="H253" s="86"/>
      <c r="I253" s="86"/>
      <c r="J253" s="86"/>
      <c r="K253" s="86"/>
      <c r="L253" s="86"/>
      <c r="M253" s="86"/>
      <c r="N253" s="20"/>
      <c r="O253" s="20"/>
      <c r="P253" s="20"/>
      <c r="Q253" s="20"/>
      <c r="R253" s="20"/>
      <c r="S253" s="20"/>
      <c r="T253" s="12"/>
      <c r="U253" s="15"/>
      <c r="V253" s="33"/>
      <c r="W253" s="33"/>
      <c r="X253" s="33"/>
      <c r="Y253" s="15"/>
      <c r="Z253" s="81"/>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row>
    <row r="254" spans="1:112" ht="12.75" customHeight="1" x14ac:dyDescent="0.3">
      <c r="A254" s="488" t="s">
        <v>258</v>
      </c>
      <c r="B254" s="488"/>
      <c r="C254" s="488"/>
      <c r="D254" s="488"/>
      <c r="E254" s="488"/>
      <c r="F254" s="488"/>
      <c r="G254" s="488"/>
      <c r="H254" s="488"/>
      <c r="I254" s="488"/>
      <c r="J254" s="488"/>
      <c r="K254" s="488"/>
      <c r="L254" s="488"/>
      <c r="M254" s="488"/>
      <c r="N254" s="488"/>
      <c r="O254" s="488"/>
      <c r="P254" s="488"/>
      <c r="Q254" s="488"/>
      <c r="R254" s="488"/>
      <c r="S254" s="488"/>
      <c r="T254" s="276"/>
      <c r="U254" s="15"/>
      <c r="V254" s="40"/>
      <c r="W254" s="40"/>
      <c r="X254" s="40"/>
      <c r="Y254" s="40"/>
      <c r="Z254" s="40"/>
      <c r="AA254" s="40"/>
      <c r="AB254" s="40"/>
      <c r="AC254" s="16"/>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row>
    <row r="255" spans="1:112" ht="12.75" customHeight="1" x14ac:dyDescent="0.3">
      <c r="A255" s="488"/>
      <c r="B255" s="488"/>
      <c r="C255" s="488"/>
      <c r="D255" s="488"/>
      <c r="E255" s="488"/>
      <c r="F255" s="488"/>
      <c r="G255" s="488"/>
      <c r="H255" s="488"/>
      <c r="I255" s="488"/>
      <c r="J255" s="488"/>
      <c r="K255" s="488"/>
      <c r="L255" s="488"/>
      <c r="M255" s="488"/>
      <c r="N255" s="488"/>
      <c r="O255" s="488"/>
      <c r="P255" s="488"/>
      <c r="Q255" s="488"/>
      <c r="R255" s="488"/>
      <c r="S255" s="488"/>
      <c r="T255" s="276"/>
      <c r="U255" s="15"/>
      <c r="V255" s="40"/>
      <c r="W255" s="40"/>
      <c r="X255" s="40"/>
      <c r="Y255" s="40"/>
      <c r="Z255" s="40"/>
      <c r="AA255" s="40"/>
      <c r="AB255" s="40"/>
      <c r="AC255" s="16"/>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row>
    <row r="256" spans="1:112" ht="12.75" customHeight="1" x14ac:dyDescent="0.3">
      <c r="A256" s="20"/>
      <c r="B256" s="10"/>
      <c r="C256" s="20"/>
      <c r="D256" s="20"/>
      <c r="E256" s="20"/>
      <c r="F256" s="20"/>
      <c r="G256" s="10"/>
      <c r="H256" s="20"/>
      <c r="I256" s="20"/>
      <c r="J256" s="20"/>
      <c r="K256" s="20"/>
      <c r="L256" s="20"/>
      <c r="M256" s="20"/>
      <c r="N256" s="20"/>
      <c r="O256" s="20"/>
      <c r="P256" s="20"/>
      <c r="Q256" s="20"/>
      <c r="R256" s="20"/>
      <c r="S256" s="20"/>
      <c r="T256" s="12"/>
      <c r="U256" s="15"/>
      <c r="V256" s="40"/>
      <c r="W256" s="40"/>
      <c r="X256" s="40"/>
      <c r="Y256" s="40"/>
      <c r="Z256" s="40"/>
      <c r="AA256" s="40"/>
      <c r="AB256" s="40"/>
      <c r="AC256" s="16"/>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row>
    <row r="257" spans="1:112" ht="12.75" customHeight="1" x14ac:dyDescent="0.3">
      <c r="A257" s="20"/>
      <c r="B257" s="10"/>
      <c r="C257" s="20"/>
      <c r="D257" s="20"/>
      <c r="E257" s="20"/>
      <c r="F257" s="20"/>
      <c r="G257" s="10"/>
      <c r="H257" s="20"/>
      <c r="I257" s="20"/>
      <c r="J257" s="20"/>
      <c r="K257" s="20"/>
      <c r="L257" s="20"/>
      <c r="M257" s="20"/>
      <c r="N257" s="20"/>
      <c r="O257" s="20"/>
      <c r="P257" s="20"/>
      <c r="Q257" s="20"/>
      <c r="R257" s="20"/>
      <c r="S257" s="20"/>
      <c r="T257" s="12"/>
      <c r="U257" s="15"/>
      <c r="V257" s="40"/>
      <c r="W257" s="40"/>
      <c r="X257" s="40"/>
      <c r="Y257" s="40"/>
      <c r="Z257" s="40"/>
      <c r="AA257" s="40"/>
      <c r="AB257" s="40"/>
      <c r="AC257" s="16"/>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row>
    <row r="258" spans="1:112" ht="12.75" customHeight="1" x14ac:dyDescent="0.3">
      <c r="A258" s="20"/>
      <c r="B258" s="10"/>
      <c r="C258" s="20"/>
      <c r="D258" s="20"/>
      <c r="E258" s="20"/>
      <c r="F258" s="20"/>
      <c r="G258" s="10"/>
      <c r="H258" s="20"/>
      <c r="I258" s="20"/>
      <c r="J258" s="20"/>
      <c r="K258" s="20"/>
      <c r="L258" s="20"/>
      <c r="M258" s="20"/>
      <c r="N258" s="20"/>
      <c r="O258" s="20"/>
      <c r="P258" s="20"/>
      <c r="Q258" s="20"/>
      <c r="R258" s="20"/>
      <c r="S258" s="20"/>
      <c r="T258" s="12"/>
      <c r="U258" s="15"/>
      <c r="V258" s="40"/>
      <c r="W258" s="40"/>
      <c r="X258" s="40"/>
      <c r="Y258" s="40"/>
      <c r="Z258" s="40"/>
      <c r="AA258" s="40"/>
      <c r="AB258" s="40"/>
      <c r="AC258" s="16"/>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row>
    <row r="259" spans="1:112" ht="12.75" customHeight="1" x14ac:dyDescent="0.3">
      <c r="A259" s="20"/>
      <c r="B259" s="10"/>
      <c r="C259" s="20"/>
      <c r="D259" s="20"/>
      <c r="E259" s="20"/>
      <c r="F259" s="20"/>
      <c r="G259" s="10"/>
      <c r="H259" s="20"/>
      <c r="I259" s="20"/>
      <c r="J259" s="20"/>
      <c r="K259" s="20"/>
      <c r="L259" s="20"/>
      <c r="M259" s="20"/>
      <c r="N259" s="20"/>
      <c r="O259" s="20"/>
      <c r="P259" s="20"/>
      <c r="Q259" s="20"/>
      <c r="R259" s="20"/>
      <c r="S259" s="20"/>
      <c r="T259" s="12"/>
      <c r="U259" s="15"/>
      <c r="V259" s="40"/>
      <c r="W259" s="40"/>
      <c r="X259" s="40"/>
      <c r="Y259" s="40"/>
      <c r="Z259" s="40"/>
      <c r="AA259" s="40"/>
      <c r="AB259" s="40"/>
      <c r="AC259" s="16"/>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row>
    <row r="260" spans="1:112" ht="12.75" customHeight="1" x14ac:dyDescent="0.3">
      <c r="A260" s="20"/>
      <c r="B260" s="10"/>
      <c r="C260" s="20"/>
      <c r="D260" s="20"/>
      <c r="E260" s="20"/>
      <c r="F260" s="20"/>
      <c r="G260" s="10"/>
      <c r="H260" s="20"/>
      <c r="I260" s="20"/>
      <c r="J260" s="20"/>
      <c r="K260" s="20"/>
      <c r="L260" s="20"/>
      <c r="M260" s="20"/>
      <c r="N260" s="20"/>
      <c r="O260" s="20"/>
      <c r="P260" s="20"/>
      <c r="Q260" s="20"/>
      <c r="R260" s="20"/>
      <c r="S260" s="20"/>
      <c r="T260" s="12"/>
      <c r="U260" s="15"/>
      <c r="V260" s="40"/>
      <c r="W260" s="40"/>
      <c r="X260" s="40"/>
      <c r="Y260" s="40"/>
      <c r="Z260" s="40"/>
      <c r="AA260" s="40"/>
      <c r="AB260" s="40"/>
      <c r="AC260" s="16"/>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row>
    <row r="261" spans="1:112" ht="12.75" customHeight="1" x14ac:dyDescent="0.3">
      <c r="A261" s="20"/>
      <c r="B261" s="10"/>
      <c r="C261" s="20"/>
      <c r="D261" s="20"/>
      <c r="E261" s="20"/>
      <c r="F261" s="20"/>
      <c r="G261" s="10"/>
      <c r="H261" s="20"/>
      <c r="I261" s="20"/>
      <c r="J261" s="20"/>
      <c r="K261" s="20"/>
      <c r="L261" s="20"/>
      <c r="M261" s="20"/>
      <c r="N261" s="20"/>
      <c r="O261" s="20"/>
      <c r="P261" s="20"/>
      <c r="Q261" s="20"/>
      <c r="R261" s="20"/>
      <c r="S261" s="20"/>
      <c r="T261" s="12"/>
      <c r="U261" s="15"/>
      <c r="V261" s="40"/>
      <c r="W261" s="40"/>
      <c r="X261" s="40"/>
      <c r="Y261" s="40"/>
      <c r="Z261" s="40"/>
      <c r="AA261" s="40"/>
      <c r="AB261" s="40"/>
      <c r="AC261" s="16"/>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row>
    <row r="262" spans="1:112" ht="12.75" customHeight="1" x14ac:dyDescent="0.3">
      <c r="A262" s="20"/>
      <c r="B262" s="10"/>
      <c r="C262" s="20"/>
      <c r="D262" s="20"/>
      <c r="E262" s="20"/>
      <c r="F262" s="20"/>
      <c r="G262" s="10"/>
      <c r="H262" s="20"/>
      <c r="I262" s="20"/>
      <c r="J262" s="20"/>
      <c r="K262" s="20"/>
      <c r="L262" s="20"/>
      <c r="M262" s="20"/>
      <c r="N262" s="20"/>
      <c r="O262" s="20"/>
      <c r="P262" s="20"/>
      <c r="Q262" s="20"/>
      <c r="R262" s="20"/>
      <c r="S262" s="20"/>
      <c r="T262" s="12"/>
      <c r="U262" s="15"/>
      <c r="V262" s="40"/>
      <c r="W262" s="40"/>
      <c r="X262" s="40"/>
      <c r="Y262" s="40"/>
      <c r="Z262" s="40"/>
      <c r="AA262" s="40"/>
      <c r="AB262" s="40"/>
      <c r="AC262" s="16"/>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row>
    <row r="263" spans="1:112" ht="12.75" customHeight="1" x14ac:dyDescent="0.3">
      <c r="A263" s="20"/>
      <c r="B263" s="10"/>
      <c r="C263" s="20"/>
      <c r="D263" s="20"/>
      <c r="E263" s="20"/>
      <c r="F263" s="20"/>
      <c r="G263" s="10"/>
      <c r="H263" s="20"/>
      <c r="I263" s="20"/>
      <c r="J263" s="20"/>
      <c r="K263" s="20"/>
      <c r="L263" s="20"/>
      <c r="M263" s="20"/>
      <c r="N263" s="20"/>
      <c r="O263" s="20"/>
      <c r="P263" s="20"/>
      <c r="Q263" s="20"/>
      <c r="R263" s="20"/>
      <c r="S263" s="20"/>
      <c r="T263" s="12"/>
      <c r="U263" s="15"/>
      <c r="V263" s="40"/>
      <c r="W263" s="40"/>
      <c r="X263" s="40"/>
      <c r="Y263" s="40"/>
      <c r="Z263" s="40"/>
      <c r="AA263" s="40"/>
      <c r="AB263" s="40"/>
      <c r="AC263" s="16"/>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row>
    <row r="264" spans="1:112" ht="12.75" customHeight="1" x14ac:dyDescent="0.3">
      <c r="A264" s="20"/>
      <c r="B264" s="10"/>
      <c r="C264" s="20"/>
      <c r="D264" s="20"/>
      <c r="E264" s="20"/>
      <c r="F264" s="20"/>
      <c r="G264" s="10"/>
      <c r="H264" s="20"/>
      <c r="I264" s="20"/>
      <c r="J264" s="20"/>
      <c r="K264" s="20"/>
      <c r="L264" s="20"/>
      <c r="M264" s="20"/>
      <c r="N264" s="20"/>
      <c r="O264" s="20"/>
      <c r="P264" s="20"/>
      <c r="Q264" s="20"/>
      <c r="R264" s="20"/>
      <c r="S264" s="20"/>
      <c r="T264" s="12"/>
      <c r="U264" s="15"/>
      <c r="V264" s="40"/>
      <c r="W264" s="40"/>
      <c r="X264" s="40"/>
      <c r="Y264" s="40"/>
      <c r="Z264" s="40"/>
      <c r="AA264" s="40"/>
      <c r="AB264" s="40"/>
      <c r="AC264" s="16"/>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row>
    <row r="265" spans="1:112" ht="12.75" customHeight="1" x14ac:dyDescent="0.3">
      <c r="A265" s="20"/>
      <c r="B265" s="10"/>
      <c r="C265" s="20"/>
      <c r="D265" s="20"/>
      <c r="E265" s="20"/>
      <c r="F265" s="20"/>
      <c r="G265" s="10"/>
      <c r="H265" s="20"/>
      <c r="I265" s="20"/>
      <c r="J265" s="20"/>
      <c r="K265" s="20"/>
      <c r="L265" s="20"/>
      <c r="M265" s="20"/>
      <c r="N265" s="20"/>
      <c r="O265" s="20"/>
      <c r="P265" s="20"/>
      <c r="Q265" s="20"/>
      <c r="R265" s="20"/>
      <c r="S265" s="20"/>
      <c r="T265" s="12"/>
      <c r="U265" s="15"/>
      <c r="V265" s="40"/>
      <c r="W265" s="40"/>
      <c r="X265" s="40"/>
      <c r="Y265" s="40"/>
      <c r="Z265" s="40"/>
      <c r="AA265" s="40"/>
      <c r="AB265" s="40"/>
      <c r="AC265" s="16"/>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row>
    <row r="266" spans="1:112" ht="12.75" customHeight="1" x14ac:dyDescent="0.3">
      <c r="A266" s="20"/>
      <c r="B266" s="10"/>
      <c r="C266" s="20"/>
      <c r="D266" s="20"/>
      <c r="E266" s="20"/>
      <c r="F266" s="20"/>
      <c r="G266" s="10"/>
      <c r="H266" s="20"/>
      <c r="I266" s="20"/>
      <c r="J266" s="20"/>
      <c r="K266" s="20"/>
      <c r="L266" s="20"/>
      <c r="M266" s="20"/>
      <c r="N266" s="20"/>
      <c r="O266" s="20"/>
      <c r="P266" s="20"/>
      <c r="Q266" s="20"/>
      <c r="R266" s="20"/>
      <c r="S266" s="20"/>
      <c r="T266" s="12"/>
      <c r="U266" s="15"/>
      <c r="V266" s="40"/>
      <c r="W266" s="40"/>
      <c r="X266" s="40"/>
      <c r="Y266" s="40"/>
      <c r="Z266" s="40"/>
      <c r="AA266" s="40"/>
      <c r="AB266" s="40"/>
      <c r="AC266" s="16"/>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row>
    <row r="267" spans="1:112" ht="12.75" customHeight="1" x14ac:dyDescent="0.3">
      <c r="A267" s="20"/>
      <c r="B267" s="10"/>
      <c r="C267" s="20"/>
      <c r="D267" s="20"/>
      <c r="E267" s="20"/>
      <c r="F267" s="20"/>
      <c r="G267" s="10"/>
      <c r="H267" s="20"/>
      <c r="I267" s="20"/>
      <c r="J267" s="20"/>
      <c r="K267" s="20"/>
      <c r="L267" s="20"/>
      <c r="M267" s="20"/>
      <c r="N267" s="20"/>
      <c r="O267" s="20"/>
      <c r="P267" s="20"/>
      <c r="Q267" s="20"/>
      <c r="R267" s="20"/>
      <c r="S267" s="20"/>
      <c r="T267" s="12"/>
      <c r="U267" s="15"/>
      <c r="V267" s="40"/>
      <c r="W267" s="40"/>
      <c r="X267" s="40"/>
      <c r="Y267" s="40"/>
      <c r="Z267" s="40"/>
      <c r="AA267" s="40"/>
      <c r="AB267" s="40"/>
      <c r="AC267" s="16"/>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row>
    <row r="268" spans="1:112" ht="12.75" customHeight="1" x14ac:dyDescent="0.3">
      <c r="A268" s="20"/>
      <c r="B268" s="10"/>
      <c r="C268" s="20"/>
      <c r="D268" s="20"/>
      <c r="E268" s="10"/>
      <c r="F268" s="10"/>
      <c r="G268" s="10"/>
      <c r="H268" s="10"/>
      <c r="I268" s="10"/>
      <c r="J268" s="10"/>
      <c r="K268" s="10"/>
      <c r="L268" s="10"/>
      <c r="M268" s="10"/>
      <c r="N268" s="10"/>
      <c r="O268" s="10"/>
      <c r="P268" s="10"/>
      <c r="Q268" s="10"/>
      <c r="R268" s="10"/>
      <c r="S268" s="10"/>
      <c r="T268" s="12"/>
      <c r="U268" s="15"/>
      <c r="V268" s="40"/>
      <c r="W268" s="40"/>
      <c r="X268" s="40"/>
      <c r="Y268" s="40"/>
      <c r="Z268" s="40"/>
      <c r="AA268" s="40"/>
      <c r="AB268" s="40"/>
      <c r="AC268" s="16"/>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row>
    <row r="269" spans="1:112" ht="12.75" customHeight="1" x14ac:dyDescent="0.3">
      <c r="A269" s="20"/>
      <c r="B269" s="10"/>
      <c r="C269" s="20"/>
      <c r="D269" s="20"/>
      <c r="E269" s="10"/>
      <c r="F269" s="10"/>
      <c r="G269" s="10"/>
      <c r="H269" s="10"/>
      <c r="I269" s="10"/>
      <c r="J269" s="10"/>
      <c r="K269" s="10"/>
      <c r="L269" s="10"/>
      <c r="M269" s="10"/>
      <c r="N269" s="10"/>
      <c r="O269" s="10"/>
      <c r="P269" s="10"/>
      <c r="Q269" s="10"/>
      <c r="R269" s="10"/>
      <c r="S269" s="10"/>
      <c r="T269" s="12"/>
      <c r="U269" s="15"/>
      <c r="V269" s="33"/>
      <c r="W269" s="33"/>
      <c r="X269" s="33"/>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row>
    <row r="270" spans="1:112" ht="12.75" customHeight="1" x14ac:dyDescent="0.3">
      <c r="A270" s="20"/>
      <c r="B270" s="10"/>
      <c r="C270" s="10"/>
      <c r="D270" s="20"/>
      <c r="E270" s="10"/>
      <c r="F270" s="10"/>
      <c r="G270" s="10"/>
      <c r="H270" s="10"/>
      <c r="I270" s="10"/>
      <c r="J270" s="10"/>
      <c r="K270" s="10"/>
      <c r="L270" s="10"/>
      <c r="M270" s="10"/>
      <c r="N270" s="10"/>
      <c r="O270" s="10"/>
      <c r="P270" s="10"/>
      <c r="Q270" s="10"/>
      <c r="R270" s="10"/>
      <c r="S270" s="10"/>
      <c r="T270" s="12"/>
      <c r="U270" s="15"/>
      <c r="V270" s="33"/>
      <c r="W270" s="33"/>
      <c r="X270" s="33"/>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row>
    <row r="271" spans="1:112" ht="12.75" customHeight="1" x14ac:dyDescent="0.3">
      <c r="A271" s="20"/>
      <c r="B271" s="10"/>
      <c r="C271" s="10"/>
      <c r="D271" s="20"/>
      <c r="E271" s="20"/>
      <c r="F271" s="91" t="s">
        <v>272</v>
      </c>
      <c r="G271" s="10"/>
      <c r="H271" s="20"/>
      <c r="I271" s="20"/>
      <c r="J271" s="20"/>
      <c r="K271" s="20"/>
      <c r="L271" s="20"/>
      <c r="M271" s="20"/>
      <c r="N271" s="20"/>
      <c r="O271" s="20"/>
      <c r="P271" s="20"/>
      <c r="Q271" s="20"/>
      <c r="R271" s="20"/>
      <c r="S271" s="20"/>
      <c r="T271" s="12"/>
      <c r="U271" s="15"/>
      <c r="V271" s="33"/>
      <c r="W271" s="33"/>
      <c r="X271" s="33"/>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row>
    <row r="272" spans="1:112" ht="12.75" customHeight="1" x14ac:dyDescent="0.3">
      <c r="A272" s="20"/>
      <c r="B272" s="10"/>
      <c r="C272" s="10"/>
      <c r="D272" s="20"/>
      <c r="E272" s="20"/>
      <c r="F272" s="20"/>
      <c r="G272" s="535">
        <f>Relevé!$M$109</f>
        <v>0</v>
      </c>
      <c r="H272" s="535"/>
      <c r="I272" s="535"/>
      <c r="J272" s="524" t="s">
        <v>216</v>
      </c>
      <c r="K272" s="524"/>
      <c r="L272" s="536">
        <f>G272*(H207/100)</f>
        <v>0</v>
      </c>
      <c r="M272" s="536"/>
      <c r="N272" s="537" t="s">
        <v>273</v>
      </c>
      <c r="O272" s="537"/>
      <c r="P272" s="537"/>
      <c r="Q272" s="20"/>
      <c r="R272" s="10"/>
      <c r="S272" s="10"/>
      <c r="T272" s="12"/>
      <c r="U272" s="15"/>
      <c r="V272" s="33"/>
      <c r="AL272" s="15"/>
      <c r="AM272" s="15"/>
      <c r="AN272" s="15"/>
      <c r="AO272" s="15"/>
      <c r="AP272" s="15"/>
      <c r="AQ272" s="15"/>
      <c r="AR272" s="15"/>
      <c r="AS272" s="15"/>
      <c r="AT272" s="15"/>
      <c r="AU272" s="15"/>
      <c r="AV272" s="15"/>
      <c r="AW272" s="15"/>
      <c r="AX272" s="15"/>
      <c r="AY272" s="15"/>
      <c r="AZ272" s="15"/>
      <c r="BA272" s="15"/>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row>
    <row r="273" spans="1:112" ht="12.75" customHeight="1" x14ac:dyDescent="0.3">
      <c r="A273" s="20"/>
      <c r="B273" s="10"/>
      <c r="C273" s="10"/>
      <c r="D273" s="20"/>
      <c r="E273" s="10"/>
      <c r="F273" s="20"/>
      <c r="G273" s="535"/>
      <c r="H273" s="535"/>
      <c r="I273" s="535"/>
      <c r="J273" s="524"/>
      <c r="K273" s="524"/>
      <c r="L273" s="536"/>
      <c r="M273" s="536"/>
      <c r="N273" s="537"/>
      <c r="O273" s="537"/>
      <c r="P273" s="537"/>
      <c r="Q273" s="20"/>
      <c r="R273" s="20"/>
      <c r="S273" s="20"/>
      <c r="T273" s="12"/>
      <c r="U273" s="15"/>
      <c r="V273" s="33"/>
      <c r="AL273" s="15"/>
      <c r="AM273" s="15"/>
      <c r="AN273" s="15"/>
      <c r="AO273" s="15"/>
      <c r="AP273" s="15"/>
      <c r="AQ273" s="15"/>
      <c r="AR273" s="15"/>
      <c r="AS273" s="15"/>
      <c r="AT273" s="15"/>
      <c r="AU273" s="15"/>
      <c r="AV273" s="15"/>
      <c r="AW273" s="15"/>
      <c r="AX273" s="15"/>
      <c r="AY273" s="15"/>
      <c r="AZ273" s="15"/>
      <c r="BA273" s="15"/>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row>
    <row r="274" spans="1:112" ht="12.75" customHeight="1" x14ac:dyDescent="0.3">
      <c r="A274" s="20"/>
      <c r="B274" s="10"/>
      <c r="C274" s="10"/>
      <c r="D274" s="119" t="s">
        <v>229</v>
      </c>
      <c r="E274" s="10"/>
      <c r="F274" s="20"/>
      <c r="G274" s="158"/>
      <c r="H274" s="158"/>
      <c r="I274" s="158"/>
      <c r="J274" s="93"/>
      <c r="K274" s="93"/>
      <c r="L274" s="159"/>
      <c r="M274" s="159"/>
      <c r="N274" s="160"/>
      <c r="O274" s="160"/>
      <c r="P274" s="160"/>
      <c r="Q274" s="538">
        <f>L272*10</f>
        <v>0</v>
      </c>
      <c r="R274" s="538"/>
      <c r="S274" s="10"/>
      <c r="T274" s="12"/>
      <c r="U274" s="15"/>
      <c r="V274" s="33"/>
      <c r="AL274" s="15"/>
      <c r="AM274" s="15"/>
      <c r="AN274" s="15"/>
      <c r="AO274" s="15"/>
      <c r="AP274" s="15"/>
      <c r="AQ274" s="15"/>
      <c r="AR274" s="15"/>
      <c r="AS274" s="15"/>
      <c r="AT274" s="15"/>
      <c r="AU274" s="15"/>
      <c r="AV274" s="15"/>
      <c r="AW274" s="15"/>
      <c r="AX274" s="15"/>
      <c r="AY274" s="15"/>
      <c r="AZ274" s="15"/>
      <c r="BA274" s="15"/>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row>
    <row r="275" spans="1:112" ht="12.75" customHeight="1" x14ac:dyDescent="0.3">
      <c r="A275" s="20"/>
      <c r="B275" s="10"/>
      <c r="C275" s="20"/>
      <c r="D275" s="10"/>
      <c r="E275" s="10"/>
      <c r="F275" s="10"/>
      <c r="G275" s="10"/>
      <c r="H275" s="10"/>
      <c r="I275" s="10"/>
      <c r="J275" s="10"/>
      <c r="K275" s="10"/>
      <c r="L275" s="10"/>
      <c r="M275" s="10"/>
      <c r="N275" s="10"/>
      <c r="O275" s="10"/>
      <c r="P275" s="10"/>
      <c r="Q275" s="10"/>
      <c r="R275" s="20"/>
      <c r="S275" s="20"/>
      <c r="T275" s="12"/>
      <c r="U275" s="15"/>
      <c r="V275" s="33"/>
      <c r="AL275" s="15"/>
      <c r="AM275" s="15"/>
      <c r="AN275" s="15"/>
      <c r="AO275" s="15"/>
      <c r="AP275" s="15"/>
      <c r="AQ275" s="15"/>
      <c r="AR275" s="15"/>
      <c r="AS275" s="15"/>
      <c r="AT275" s="15"/>
      <c r="AU275" s="15"/>
      <c r="AV275" s="15"/>
      <c r="AW275" s="15"/>
      <c r="AX275" s="15"/>
      <c r="AY275" s="15"/>
      <c r="AZ275" s="15"/>
      <c r="BA275" s="15"/>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row>
    <row r="276" spans="1:112" ht="12.75" customHeight="1" x14ac:dyDescent="0.3">
      <c r="A276" s="20"/>
      <c r="B276" s="20"/>
      <c r="C276" s="20"/>
      <c r="D276" s="20"/>
      <c r="E276" s="20"/>
      <c r="F276" s="20"/>
      <c r="G276" s="20"/>
      <c r="H276" s="20"/>
      <c r="I276" s="20"/>
      <c r="J276" s="20"/>
      <c r="K276" s="20"/>
      <c r="L276" s="20"/>
      <c r="M276" s="10"/>
      <c r="N276" s="10"/>
      <c r="O276" s="10"/>
      <c r="P276" s="10"/>
      <c r="Q276" s="20"/>
      <c r="R276" s="20"/>
      <c r="S276" s="20"/>
      <c r="T276" s="12"/>
      <c r="U276" s="15"/>
      <c r="V276" s="33"/>
      <c r="W276" s="33"/>
      <c r="X276" s="33"/>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row>
    <row r="277" spans="1:112" ht="12.75" customHeight="1" x14ac:dyDescent="0.3">
      <c r="A277" s="488" t="s">
        <v>259</v>
      </c>
      <c r="B277" s="488"/>
      <c r="C277" s="488"/>
      <c r="D277" s="488"/>
      <c r="E277" s="488"/>
      <c r="F277" s="488"/>
      <c r="G277" s="488"/>
      <c r="H277" s="488"/>
      <c r="I277" s="488"/>
      <c r="J277" s="488"/>
      <c r="K277" s="488"/>
      <c r="L277" s="488"/>
      <c r="M277" s="488"/>
      <c r="N277" s="488"/>
      <c r="O277" s="488"/>
      <c r="P277" s="488"/>
      <c r="Q277" s="488"/>
      <c r="R277" s="488"/>
      <c r="S277" s="488"/>
      <c r="T277" s="276"/>
      <c r="U277" s="15"/>
      <c r="V277" s="33"/>
      <c r="W277" s="33"/>
      <c r="X277" s="33"/>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row>
    <row r="278" spans="1:112" ht="12.75" customHeight="1" x14ac:dyDescent="0.3">
      <c r="A278" s="488"/>
      <c r="B278" s="488"/>
      <c r="C278" s="488"/>
      <c r="D278" s="488"/>
      <c r="E278" s="488"/>
      <c r="F278" s="488"/>
      <c r="G278" s="488"/>
      <c r="H278" s="488"/>
      <c r="I278" s="488"/>
      <c r="J278" s="488"/>
      <c r="K278" s="488"/>
      <c r="L278" s="488"/>
      <c r="M278" s="488"/>
      <c r="N278" s="488"/>
      <c r="O278" s="488"/>
      <c r="P278" s="488"/>
      <c r="Q278" s="488"/>
      <c r="R278" s="488"/>
      <c r="S278" s="488"/>
      <c r="T278" s="276"/>
      <c r="U278" s="15"/>
      <c r="V278" s="33"/>
      <c r="W278" s="33"/>
      <c r="X278" s="33"/>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row>
    <row r="279" spans="1:112" ht="12.75" customHeight="1" x14ac:dyDescent="0.3">
      <c r="A279" s="165"/>
      <c r="B279" s="165"/>
      <c r="C279" s="165"/>
      <c r="D279" s="165"/>
      <c r="E279" s="165"/>
      <c r="F279" s="165"/>
      <c r="G279" s="165"/>
      <c r="H279" s="165"/>
      <c r="I279" s="165"/>
      <c r="J279" s="165"/>
      <c r="K279" s="165"/>
      <c r="L279" s="165"/>
      <c r="M279" s="165"/>
      <c r="N279" s="165"/>
      <c r="O279" s="165"/>
      <c r="P279" s="165"/>
      <c r="Q279" s="165"/>
      <c r="R279" s="165"/>
      <c r="S279" s="165"/>
      <c r="T279" s="258"/>
      <c r="U279" s="15"/>
      <c r="V279" s="33"/>
      <c r="W279" s="33"/>
      <c r="X279" s="33"/>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row>
    <row r="280" spans="1:112" ht="12.75" customHeight="1" x14ac:dyDescent="0.3">
      <c r="A280" s="20"/>
      <c r="B280" s="20"/>
      <c r="C280" s="20"/>
      <c r="D280" s="20"/>
      <c r="E280" s="20"/>
      <c r="F280" s="20"/>
      <c r="G280" s="20"/>
      <c r="H280" s="20"/>
      <c r="I280" s="20"/>
      <c r="J280" s="20"/>
      <c r="K280" s="20"/>
      <c r="L280" s="20"/>
      <c r="M280" s="26"/>
      <c r="N280" s="20"/>
      <c r="O280" s="20"/>
      <c r="P280" s="20"/>
      <c r="Q280" s="20"/>
      <c r="R280" s="20"/>
      <c r="S280" s="20"/>
      <c r="T280" s="12"/>
      <c r="U280" s="15"/>
      <c r="V280" s="33"/>
      <c r="W280" s="33"/>
      <c r="X280" s="33"/>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row>
    <row r="281" spans="1:112" ht="12.75" customHeight="1" x14ac:dyDescent="0.3">
      <c r="A281" s="20"/>
      <c r="B281" s="20"/>
      <c r="C281" s="20"/>
      <c r="D281" s="20"/>
      <c r="E281" s="20"/>
      <c r="F281" s="20"/>
      <c r="G281" s="20"/>
      <c r="H281" s="20"/>
      <c r="I281" s="20"/>
      <c r="J281" s="20"/>
      <c r="K281" s="20"/>
      <c r="L281" s="20"/>
      <c r="M281" s="10"/>
      <c r="N281" s="20"/>
      <c r="O281" s="20"/>
      <c r="P281" s="20"/>
      <c r="Q281" s="20"/>
      <c r="R281" s="20"/>
      <c r="S281" s="20"/>
      <c r="T281" s="12"/>
      <c r="U281" s="15"/>
      <c r="V281" s="33"/>
      <c r="W281" s="33"/>
      <c r="X281" s="33"/>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row>
    <row r="282" spans="1:112" ht="12.75" customHeight="1" x14ac:dyDescent="0.3">
      <c r="A282" s="20"/>
      <c r="B282" s="20"/>
      <c r="C282" s="20"/>
      <c r="D282" s="20"/>
      <c r="E282" s="20"/>
      <c r="F282" s="20"/>
      <c r="G282" s="20"/>
      <c r="H282" s="20"/>
      <c r="I282" s="20"/>
      <c r="J282" s="20"/>
      <c r="K282" s="20"/>
      <c r="L282" s="20"/>
      <c r="M282" s="20"/>
      <c r="N282" s="20"/>
      <c r="O282" s="20"/>
      <c r="P282" s="20"/>
      <c r="Q282" s="20"/>
      <c r="R282" s="20"/>
      <c r="S282" s="20"/>
      <c r="T282" s="12"/>
      <c r="U282" s="15"/>
      <c r="V282" s="33"/>
      <c r="W282" s="33"/>
      <c r="X282" s="33"/>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row>
    <row r="283" spans="1:112" ht="12.75" customHeight="1" x14ac:dyDescent="0.3">
      <c r="A283" s="20"/>
      <c r="B283" s="20"/>
      <c r="C283" s="20"/>
      <c r="D283" s="20"/>
      <c r="E283" s="20"/>
      <c r="F283" s="20"/>
      <c r="G283" s="20"/>
      <c r="H283" s="20"/>
      <c r="I283" s="20"/>
      <c r="J283" s="20"/>
      <c r="K283" s="20"/>
      <c r="L283" s="20"/>
      <c r="M283" s="20"/>
      <c r="N283" s="20"/>
      <c r="O283" s="20"/>
      <c r="P283" s="20"/>
      <c r="Q283" s="20"/>
      <c r="R283" s="20"/>
      <c r="S283" s="20"/>
      <c r="T283" s="12"/>
      <c r="U283" s="15"/>
      <c r="V283" s="33"/>
      <c r="W283" s="33"/>
      <c r="X283" s="33"/>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row>
    <row r="284" spans="1:112" ht="12.75" customHeight="1" x14ac:dyDescent="0.3">
      <c r="A284" s="20"/>
      <c r="B284" s="20"/>
      <c r="C284" s="20"/>
      <c r="D284" s="20"/>
      <c r="E284" s="20"/>
      <c r="F284" s="20"/>
      <c r="G284" s="20"/>
      <c r="H284" s="20"/>
      <c r="I284" s="20"/>
      <c r="J284" s="20"/>
      <c r="K284" s="20"/>
      <c r="L284" s="20"/>
      <c r="M284" s="20"/>
      <c r="N284" s="20"/>
      <c r="O284" s="20"/>
      <c r="P284" s="20"/>
      <c r="Q284" s="20"/>
      <c r="R284" s="20"/>
      <c r="S284" s="20"/>
      <c r="T284" s="12"/>
      <c r="U284" s="15"/>
      <c r="V284" s="33"/>
      <c r="W284" s="33"/>
      <c r="X284" s="33"/>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row>
    <row r="285" spans="1:112" ht="12.75" customHeight="1" x14ac:dyDescent="0.3">
      <c r="A285" s="20"/>
      <c r="B285" s="20"/>
      <c r="C285" s="20"/>
      <c r="D285" s="20"/>
      <c r="E285" s="20"/>
      <c r="F285" s="20"/>
      <c r="G285" s="20"/>
      <c r="H285" s="20"/>
      <c r="I285" s="20"/>
      <c r="J285" s="20"/>
      <c r="K285" s="20"/>
      <c r="L285" s="20"/>
      <c r="M285" s="20"/>
      <c r="N285" s="20"/>
      <c r="O285" s="20"/>
      <c r="P285" s="20"/>
      <c r="Q285" s="20"/>
      <c r="R285" s="20"/>
      <c r="S285" s="20"/>
      <c r="T285" s="12"/>
      <c r="U285" s="15"/>
      <c r="V285" s="33"/>
      <c r="W285" s="33"/>
      <c r="X285" s="33"/>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row>
    <row r="286" spans="1:112" ht="12.75" customHeight="1" x14ac:dyDescent="0.3">
      <c r="A286" s="20"/>
      <c r="B286" s="20"/>
      <c r="C286" s="20"/>
      <c r="D286" s="20"/>
      <c r="E286" s="20"/>
      <c r="F286" s="20"/>
      <c r="G286" s="20"/>
      <c r="H286" s="20"/>
      <c r="I286" s="20"/>
      <c r="J286" s="20"/>
      <c r="K286" s="20"/>
      <c r="L286" s="20"/>
      <c r="M286" s="20"/>
      <c r="N286" s="20"/>
      <c r="O286" s="20"/>
      <c r="P286" s="20"/>
      <c r="Q286" s="20"/>
      <c r="R286" s="20"/>
      <c r="S286" s="20"/>
      <c r="T286" s="12"/>
      <c r="U286" s="15"/>
      <c r="V286" s="33"/>
      <c r="W286" s="33"/>
      <c r="X286" s="33"/>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row>
    <row r="287" spans="1:112" ht="12.75" customHeight="1" x14ac:dyDescent="0.3">
      <c r="A287" s="20"/>
      <c r="B287" s="20"/>
      <c r="C287" s="20"/>
      <c r="D287" s="20"/>
      <c r="E287" s="20"/>
      <c r="F287" s="20"/>
      <c r="G287" s="20"/>
      <c r="H287" s="20"/>
      <c r="I287" s="20"/>
      <c r="J287" s="20"/>
      <c r="K287" s="20"/>
      <c r="L287" s="20"/>
      <c r="M287" s="20"/>
      <c r="N287" s="20"/>
      <c r="O287" s="20"/>
      <c r="P287" s="20"/>
      <c r="Q287" s="20"/>
      <c r="R287" s="20"/>
      <c r="S287" s="20"/>
      <c r="T287" s="12"/>
      <c r="U287" s="15"/>
      <c r="V287" s="33"/>
      <c r="W287" s="33"/>
      <c r="X287" s="33"/>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row>
    <row r="288" spans="1:112" ht="12.75" customHeight="1" x14ac:dyDescent="0.3">
      <c r="A288" s="20"/>
      <c r="B288" s="20"/>
      <c r="C288" s="20"/>
      <c r="D288" s="20"/>
      <c r="E288" s="20"/>
      <c r="F288" s="20"/>
      <c r="G288" s="20"/>
      <c r="H288" s="20"/>
      <c r="I288" s="20"/>
      <c r="J288" s="20"/>
      <c r="K288" s="20"/>
      <c r="L288" s="20"/>
      <c r="M288" s="20"/>
      <c r="N288" s="20"/>
      <c r="O288" s="20"/>
      <c r="P288" s="20"/>
      <c r="Q288" s="20"/>
      <c r="R288" s="20"/>
      <c r="S288" s="20"/>
      <c r="T288" s="12"/>
      <c r="U288" s="15"/>
      <c r="V288" s="33"/>
      <c r="W288" s="33"/>
      <c r="X288" s="33"/>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row>
    <row r="289" spans="1:112" ht="12.75" customHeight="1" x14ac:dyDescent="0.3">
      <c r="A289" s="20"/>
      <c r="B289" s="20"/>
      <c r="C289" s="20"/>
      <c r="D289" s="20"/>
      <c r="E289" s="20"/>
      <c r="F289" s="20"/>
      <c r="G289" s="20"/>
      <c r="H289" s="20"/>
      <c r="I289" s="20"/>
      <c r="J289" s="20"/>
      <c r="K289" s="20"/>
      <c r="L289" s="20"/>
      <c r="M289" s="20"/>
      <c r="N289" s="20"/>
      <c r="O289" s="20"/>
      <c r="P289" s="20"/>
      <c r="Q289" s="20"/>
      <c r="R289" s="20"/>
      <c r="S289" s="20"/>
      <c r="T289" s="12"/>
      <c r="U289" s="15"/>
      <c r="V289" s="33"/>
      <c r="W289" s="33"/>
      <c r="X289" s="33"/>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row>
    <row r="290" spans="1:112" ht="12.75" customHeight="1" x14ac:dyDescent="0.3">
      <c r="A290" s="20"/>
      <c r="B290" s="20"/>
      <c r="C290" s="20"/>
      <c r="D290" s="20"/>
      <c r="E290" s="20"/>
      <c r="F290" s="20"/>
      <c r="G290" s="563">
        <f>Relevé!$K$117-Relevé!$K$116</f>
        <v>-55</v>
      </c>
      <c r="H290" s="564" t="s">
        <v>239</v>
      </c>
      <c r="I290" s="564"/>
      <c r="J290" s="565">
        <f>($H$208/100)*Relevé!$K$121</f>
        <v>0</v>
      </c>
      <c r="K290" s="565"/>
      <c r="L290" s="566" t="s">
        <v>228</v>
      </c>
      <c r="M290" s="566"/>
      <c r="N290" s="566"/>
      <c r="O290" s="164"/>
      <c r="P290" s="10"/>
      <c r="Q290" s="20"/>
      <c r="R290" s="20"/>
      <c r="S290" s="20"/>
      <c r="T290" s="12"/>
      <c r="U290" s="15"/>
      <c r="V290" s="33"/>
      <c r="W290" s="33"/>
      <c r="X290" s="33"/>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row>
    <row r="291" spans="1:112" ht="12.75" customHeight="1" x14ac:dyDescent="0.3">
      <c r="A291" s="20"/>
      <c r="B291" s="20"/>
      <c r="C291" s="20"/>
      <c r="D291" s="20"/>
      <c r="E291" s="20"/>
      <c r="F291" s="20"/>
      <c r="G291" s="563"/>
      <c r="H291" s="564"/>
      <c r="I291" s="564"/>
      <c r="J291" s="565"/>
      <c r="K291" s="565"/>
      <c r="L291" s="566"/>
      <c r="M291" s="566"/>
      <c r="N291" s="566"/>
      <c r="O291" s="164"/>
      <c r="P291" s="10"/>
      <c r="Q291" s="10"/>
      <c r="R291" s="10"/>
      <c r="S291" s="20"/>
      <c r="T291" s="12"/>
      <c r="U291" s="15"/>
      <c r="V291" s="33"/>
      <c r="W291" s="33"/>
      <c r="X291" s="33"/>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row>
    <row r="292" spans="1:112" ht="12.75" customHeight="1" x14ac:dyDescent="0.3">
      <c r="A292" s="20"/>
      <c r="B292" s="20"/>
      <c r="C292" s="20"/>
      <c r="D292" s="20"/>
      <c r="E292" s="20"/>
      <c r="F292" s="20"/>
      <c r="G292" s="20"/>
      <c r="H292" s="20"/>
      <c r="I292" s="20"/>
      <c r="J292" s="20"/>
      <c r="K292" s="20"/>
      <c r="L292" s="20"/>
      <c r="M292" s="20"/>
      <c r="N292" s="20"/>
      <c r="O292" s="10"/>
      <c r="P292" s="10"/>
      <c r="Q292" s="10"/>
      <c r="R292" s="10"/>
      <c r="S292" s="20"/>
      <c r="T292" s="12"/>
      <c r="U292" s="15"/>
      <c r="V292" s="33"/>
      <c r="W292" s="33"/>
      <c r="X292" s="33"/>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row>
    <row r="293" spans="1:112" ht="12.75" customHeight="1" x14ac:dyDescent="0.3">
      <c r="A293" s="488" t="s">
        <v>260</v>
      </c>
      <c r="B293" s="488"/>
      <c r="C293" s="488"/>
      <c r="D293" s="488"/>
      <c r="E293" s="488"/>
      <c r="F293" s="488"/>
      <c r="G293" s="488"/>
      <c r="H293" s="488"/>
      <c r="I293" s="488"/>
      <c r="J293" s="488"/>
      <c r="K293" s="488"/>
      <c r="L293" s="488"/>
      <c r="M293" s="488"/>
      <c r="N293" s="488"/>
      <c r="O293" s="488"/>
      <c r="P293" s="488"/>
      <c r="Q293" s="488"/>
      <c r="R293" s="488"/>
      <c r="S293" s="488"/>
      <c r="T293" s="284"/>
      <c r="U293" s="15"/>
      <c r="V293" s="33"/>
      <c r="W293" s="33"/>
      <c r="X293" s="33"/>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row>
    <row r="294" spans="1:112" ht="12.75" customHeight="1" x14ac:dyDescent="0.3">
      <c r="A294" s="488"/>
      <c r="B294" s="488"/>
      <c r="C294" s="488"/>
      <c r="D294" s="488"/>
      <c r="E294" s="488"/>
      <c r="F294" s="488"/>
      <c r="G294" s="488"/>
      <c r="H294" s="488"/>
      <c r="I294" s="488"/>
      <c r="J294" s="488"/>
      <c r="K294" s="488"/>
      <c r="L294" s="488"/>
      <c r="M294" s="488"/>
      <c r="N294" s="488"/>
      <c r="O294" s="488"/>
      <c r="P294" s="488"/>
      <c r="Q294" s="488"/>
      <c r="R294" s="488"/>
      <c r="S294" s="488"/>
      <c r="T294" s="284"/>
      <c r="U294" s="15"/>
      <c r="V294" s="33"/>
      <c r="W294" s="33"/>
      <c r="X294" s="33"/>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row>
    <row r="295" spans="1:112" ht="12.75" customHeight="1" x14ac:dyDescent="0.3">
      <c r="A295" s="20"/>
      <c r="B295" s="20"/>
      <c r="C295" s="20"/>
      <c r="D295" s="20"/>
      <c r="E295" s="20"/>
      <c r="F295" s="20"/>
      <c r="G295" s="20"/>
      <c r="H295" s="20"/>
      <c r="I295" s="20"/>
      <c r="J295" s="20"/>
      <c r="K295" s="20"/>
      <c r="L295" s="20"/>
      <c r="M295" s="20"/>
      <c r="N295" s="20"/>
      <c r="O295" s="20"/>
      <c r="P295" s="20"/>
      <c r="Q295" s="20"/>
      <c r="R295" s="20"/>
      <c r="S295" s="20"/>
      <c r="T295" s="12"/>
      <c r="U295" s="15"/>
      <c r="V295" s="33"/>
      <c r="W295" s="33"/>
      <c r="X295" s="33"/>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row>
    <row r="296" spans="1:112" ht="12.75" customHeight="1" x14ac:dyDescent="0.3">
      <c r="A296" s="20"/>
      <c r="B296" s="20"/>
      <c r="C296" s="20"/>
      <c r="D296" s="20"/>
      <c r="E296" s="20"/>
      <c r="F296" s="20"/>
      <c r="G296" s="20"/>
      <c r="H296" s="20"/>
      <c r="I296" s="20"/>
      <c r="J296" s="20"/>
      <c r="K296" s="20"/>
      <c r="L296" s="20"/>
      <c r="M296" s="20"/>
      <c r="N296" s="20"/>
      <c r="O296" s="20"/>
      <c r="P296" s="20"/>
      <c r="Q296" s="20"/>
      <c r="R296" s="20"/>
      <c r="S296" s="20"/>
      <c r="T296" s="12"/>
      <c r="U296" s="15"/>
      <c r="V296" s="33"/>
      <c r="W296" s="33"/>
      <c r="X296" s="33"/>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row>
    <row r="297" spans="1:112" ht="12.75" customHeight="1" x14ac:dyDescent="0.3">
      <c r="A297" s="20"/>
      <c r="B297" s="20"/>
      <c r="C297" s="20"/>
      <c r="D297" s="20"/>
      <c r="E297" s="20"/>
      <c r="F297" s="20"/>
      <c r="G297" s="20"/>
      <c r="H297" s="20"/>
      <c r="I297" s="20"/>
      <c r="J297" s="20"/>
      <c r="K297" s="20"/>
      <c r="L297" s="20"/>
      <c r="M297" s="20"/>
      <c r="N297" s="20"/>
      <c r="O297" s="20"/>
      <c r="P297" s="20"/>
      <c r="Q297" s="20"/>
      <c r="R297" s="20"/>
      <c r="S297" s="20"/>
      <c r="T297" s="12"/>
      <c r="U297" s="15"/>
      <c r="V297" s="33"/>
      <c r="W297" s="33"/>
      <c r="X297" s="33"/>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row>
    <row r="298" spans="1:112" ht="12.75" customHeight="1" x14ac:dyDescent="0.3">
      <c r="A298" s="20"/>
      <c r="B298" s="20"/>
      <c r="C298" s="20"/>
      <c r="D298" s="20"/>
      <c r="E298" s="20"/>
      <c r="F298" s="20"/>
      <c r="G298" s="20"/>
      <c r="H298" s="20"/>
      <c r="I298" s="20"/>
      <c r="J298" s="20"/>
      <c r="K298" s="20"/>
      <c r="L298" s="20"/>
      <c r="M298" s="20"/>
      <c r="N298" s="20"/>
      <c r="O298" s="20"/>
      <c r="P298" s="20"/>
      <c r="Q298" s="20"/>
      <c r="R298" s="20"/>
      <c r="S298" s="20"/>
      <c r="T298" s="12"/>
      <c r="U298" s="15"/>
      <c r="V298" s="33"/>
      <c r="W298" s="33"/>
      <c r="X298" s="33"/>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row>
    <row r="299" spans="1:112" ht="12.75" customHeight="1" x14ac:dyDescent="0.3">
      <c r="A299" s="20"/>
      <c r="B299" s="20"/>
      <c r="C299" s="20"/>
      <c r="D299" s="20"/>
      <c r="E299" s="20"/>
      <c r="F299" s="20"/>
      <c r="G299" s="20"/>
      <c r="H299" s="20"/>
      <c r="I299" s="20"/>
      <c r="J299" s="20"/>
      <c r="K299" s="20"/>
      <c r="L299" s="20"/>
      <c r="M299" s="20"/>
      <c r="N299" s="20"/>
      <c r="O299" s="20"/>
      <c r="P299" s="20"/>
      <c r="Q299" s="20"/>
      <c r="R299" s="20"/>
      <c r="S299" s="20"/>
      <c r="T299" s="12"/>
      <c r="U299" s="15"/>
      <c r="V299" s="33"/>
      <c r="W299" s="33"/>
      <c r="X299" s="33"/>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row>
    <row r="300" spans="1:112" ht="12.75" customHeight="1" x14ac:dyDescent="0.3">
      <c r="A300" s="20"/>
      <c r="B300" s="20"/>
      <c r="C300" s="20"/>
      <c r="D300" s="20"/>
      <c r="E300" s="20"/>
      <c r="F300" s="20"/>
      <c r="G300" s="20"/>
      <c r="H300" s="20"/>
      <c r="I300" s="20"/>
      <c r="J300" s="20"/>
      <c r="K300" s="20"/>
      <c r="L300" s="20"/>
      <c r="M300" s="20"/>
      <c r="N300" s="20"/>
      <c r="O300" s="20"/>
      <c r="P300" s="20"/>
      <c r="Q300" s="20"/>
      <c r="R300" s="20"/>
      <c r="S300" s="20"/>
      <c r="T300" s="12"/>
      <c r="U300" s="15"/>
      <c r="V300" s="33"/>
      <c r="W300" s="33"/>
      <c r="X300" s="33"/>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row>
    <row r="301" spans="1:112" ht="12.75" customHeight="1" x14ac:dyDescent="0.3">
      <c r="A301" s="20"/>
      <c r="B301" s="20"/>
      <c r="C301" s="20"/>
      <c r="D301" s="20"/>
      <c r="E301" s="20"/>
      <c r="F301" s="20"/>
      <c r="G301" s="20"/>
      <c r="H301" s="20"/>
      <c r="I301" s="20"/>
      <c r="J301" s="20"/>
      <c r="K301" s="20"/>
      <c r="L301" s="20"/>
      <c r="M301" s="20"/>
      <c r="N301" s="20"/>
      <c r="O301" s="20"/>
      <c r="P301" s="20"/>
      <c r="Q301" s="20"/>
      <c r="R301" s="20"/>
      <c r="S301" s="20"/>
      <c r="T301" s="12"/>
      <c r="U301" s="15"/>
      <c r="V301" s="33"/>
      <c r="W301" s="33"/>
      <c r="X301" s="33"/>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row>
    <row r="302" spans="1:112" ht="12.75" customHeight="1" x14ac:dyDescent="0.3">
      <c r="A302" s="20"/>
      <c r="B302" s="20"/>
      <c r="C302" s="20"/>
      <c r="D302" s="20"/>
      <c r="E302" s="20"/>
      <c r="F302" s="20"/>
      <c r="G302" s="20"/>
      <c r="H302" s="20"/>
      <c r="I302" s="20"/>
      <c r="J302" s="20"/>
      <c r="K302" s="20"/>
      <c r="L302" s="20"/>
      <c r="M302" s="20"/>
      <c r="N302" s="20"/>
      <c r="O302" s="20"/>
      <c r="P302" s="20"/>
      <c r="Q302" s="20"/>
      <c r="R302" s="20"/>
      <c r="S302" s="20"/>
      <c r="T302" s="12"/>
      <c r="U302" s="15"/>
      <c r="V302" s="33"/>
      <c r="W302" s="33"/>
      <c r="X302" s="33"/>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row>
    <row r="303" spans="1:112" ht="12.75" customHeight="1" x14ac:dyDescent="0.3">
      <c r="A303" s="20"/>
      <c r="B303" s="20"/>
      <c r="C303" s="20"/>
      <c r="D303" s="20"/>
      <c r="E303" s="20"/>
      <c r="F303" s="20"/>
      <c r="G303" s="20"/>
      <c r="H303" s="20"/>
      <c r="I303" s="20"/>
      <c r="J303" s="20"/>
      <c r="K303" s="20"/>
      <c r="L303" s="20"/>
      <c r="M303" s="20"/>
      <c r="N303" s="20"/>
      <c r="O303" s="20"/>
      <c r="P303" s="20"/>
      <c r="Q303" s="20"/>
      <c r="R303" s="20"/>
      <c r="S303" s="20"/>
      <c r="T303" s="12"/>
      <c r="U303" s="15"/>
      <c r="V303" s="33"/>
      <c r="W303" s="33"/>
      <c r="X303" s="33"/>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row>
    <row r="304" spans="1:112" ht="12.75" customHeight="1" x14ac:dyDescent="0.3">
      <c r="A304" s="20"/>
      <c r="B304" s="20"/>
      <c r="C304" s="20"/>
      <c r="D304" s="20"/>
      <c r="E304" s="20"/>
      <c r="F304" s="20"/>
      <c r="G304" s="20"/>
      <c r="H304" s="20"/>
      <c r="I304" s="20"/>
      <c r="J304" s="20"/>
      <c r="K304" s="20"/>
      <c r="L304" s="20"/>
      <c r="M304" s="20"/>
      <c r="N304" s="20"/>
      <c r="O304" s="20"/>
      <c r="P304" s="20"/>
      <c r="Q304" s="20"/>
      <c r="R304" s="20"/>
      <c r="S304" s="20"/>
      <c r="T304" s="12"/>
      <c r="U304" s="15"/>
      <c r="V304" s="33"/>
      <c r="W304" s="33"/>
      <c r="X304" s="33"/>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row>
    <row r="305" spans="1:86" ht="12.75" customHeight="1" x14ac:dyDescent="0.3">
      <c r="A305" s="20"/>
      <c r="B305" s="20"/>
      <c r="C305" s="20"/>
      <c r="D305" s="20"/>
      <c r="E305" s="20"/>
      <c r="F305" s="20"/>
      <c r="G305" s="20"/>
      <c r="H305" s="20"/>
      <c r="I305" s="20"/>
      <c r="J305" s="20"/>
      <c r="K305" s="20"/>
      <c r="L305" s="20"/>
      <c r="M305" s="20"/>
      <c r="N305" s="20"/>
      <c r="O305" s="20"/>
      <c r="P305" s="20"/>
      <c r="Q305" s="20"/>
      <c r="R305" s="20"/>
      <c r="S305" s="20"/>
      <c r="T305" s="12"/>
      <c r="U305" s="15"/>
      <c r="V305" s="33"/>
      <c r="W305" s="33"/>
      <c r="X305" s="33"/>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row>
    <row r="306" spans="1:86" ht="12.75" customHeight="1" x14ac:dyDescent="0.3">
      <c r="A306" s="20"/>
      <c r="B306" s="20"/>
      <c r="C306" s="20"/>
      <c r="D306" s="20"/>
      <c r="E306" s="20"/>
      <c r="F306" s="20"/>
      <c r="G306" s="20"/>
      <c r="H306" s="20"/>
      <c r="I306" s="20"/>
      <c r="J306" s="20"/>
      <c r="K306" s="20"/>
      <c r="L306" s="20"/>
      <c r="M306" s="20"/>
      <c r="N306" s="20"/>
      <c r="O306" s="20"/>
      <c r="P306" s="20"/>
      <c r="Q306" s="20"/>
      <c r="R306" s="20"/>
      <c r="S306" s="20"/>
      <c r="T306" s="12"/>
      <c r="U306" s="15"/>
      <c r="V306" s="33"/>
      <c r="W306" s="33"/>
      <c r="X306" s="33"/>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row>
    <row r="307" spans="1:86" ht="12.75" customHeight="1" x14ac:dyDescent="0.3">
      <c r="A307" s="20"/>
      <c r="B307" s="20"/>
      <c r="C307" s="20"/>
      <c r="D307" s="20"/>
      <c r="E307" s="20"/>
      <c r="F307" s="20"/>
      <c r="G307" s="20"/>
      <c r="H307" s="20"/>
      <c r="I307" s="20"/>
      <c r="J307" s="20"/>
      <c r="K307" s="20"/>
      <c r="L307" s="20"/>
      <c r="M307" s="20"/>
      <c r="N307" s="20"/>
      <c r="O307" s="20"/>
      <c r="P307" s="20"/>
      <c r="Q307" s="20"/>
      <c r="R307" s="20"/>
      <c r="S307" s="20"/>
      <c r="T307" s="12"/>
      <c r="U307" s="15"/>
      <c r="V307" s="33"/>
      <c r="W307" s="33"/>
      <c r="X307" s="33"/>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row>
    <row r="308" spans="1:86" ht="12.75" customHeight="1" x14ac:dyDescent="0.3">
      <c r="A308" s="20"/>
      <c r="B308" s="20"/>
      <c r="C308" s="20"/>
      <c r="D308" s="20"/>
      <c r="E308" s="20"/>
      <c r="F308" s="20"/>
      <c r="G308" s="20"/>
      <c r="H308" s="20"/>
      <c r="I308" s="20"/>
      <c r="J308" s="20"/>
      <c r="K308" s="20"/>
      <c r="L308" s="20"/>
      <c r="M308" s="20"/>
      <c r="N308" s="20"/>
      <c r="O308" s="20"/>
      <c r="P308" s="20"/>
      <c r="Q308" s="20"/>
      <c r="R308" s="20"/>
      <c r="S308" s="20"/>
      <c r="T308" s="12"/>
      <c r="U308" s="15"/>
      <c r="V308" s="33"/>
      <c r="W308" s="33"/>
      <c r="X308" s="33"/>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row>
    <row r="309" spans="1:86" ht="12.75" customHeight="1" x14ac:dyDescent="0.3">
      <c r="A309" s="20"/>
      <c r="B309" s="20"/>
      <c r="C309" s="20"/>
      <c r="D309" s="20"/>
      <c r="E309" s="20"/>
      <c r="F309" s="20"/>
      <c r="G309" s="20"/>
      <c r="H309" s="20"/>
      <c r="I309" s="20"/>
      <c r="J309" s="20"/>
      <c r="K309" s="20"/>
      <c r="L309" s="20"/>
      <c r="M309" s="20"/>
      <c r="N309" s="20"/>
      <c r="O309" s="20"/>
      <c r="P309" s="20"/>
      <c r="Q309" s="20"/>
      <c r="R309" s="20"/>
      <c r="S309" s="20"/>
      <c r="T309" s="12"/>
      <c r="U309" s="15"/>
      <c r="V309" s="33"/>
      <c r="W309" s="33"/>
      <c r="X309" s="33"/>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row>
    <row r="310" spans="1:86" ht="12.75" customHeight="1" x14ac:dyDescent="0.3">
      <c r="A310" s="20"/>
      <c r="B310" s="20"/>
      <c r="C310" s="20"/>
      <c r="D310" s="20"/>
      <c r="E310" s="20"/>
      <c r="F310" s="20"/>
      <c r="G310" s="20"/>
      <c r="H310" s="20"/>
      <c r="I310" s="20"/>
      <c r="J310" s="20"/>
      <c r="K310" s="20"/>
      <c r="L310" s="20"/>
      <c r="M310" s="20"/>
      <c r="N310" s="20"/>
      <c r="O310" s="20"/>
      <c r="P310" s="20"/>
      <c r="Q310" s="20"/>
      <c r="R310" s="20"/>
      <c r="S310" s="20"/>
      <c r="T310" s="12"/>
      <c r="U310" s="15"/>
      <c r="V310" s="33"/>
      <c r="W310" s="33"/>
      <c r="X310" s="33"/>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row>
    <row r="311" spans="1:86" ht="12.75" customHeight="1" x14ac:dyDescent="0.3">
      <c r="A311" s="20"/>
      <c r="B311" s="20"/>
      <c r="C311" s="20"/>
      <c r="D311" s="20"/>
      <c r="E311" s="20"/>
      <c r="F311" s="20"/>
      <c r="G311" s="20"/>
      <c r="H311" s="20"/>
      <c r="I311" s="20"/>
      <c r="J311" s="20"/>
      <c r="K311" s="20"/>
      <c r="L311" s="20"/>
      <c r="M311" s="20"/>
      <c r="N311" s="20"/>
      <c r="O311" s="20"/>
      <c r="P311" s="20"/>
      <c r="Q311" s="20"/>
      <c r="R311" s="20"/>
      <c r="S311" s="20"/>
      <c r="T311" s="12"/>
      <c r="U311" s="15"/>
      <c r="V311" s="33"/>
      <c r="W311" s="33"/>
      <c r="X311" s="33"/>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row>
    <row r="312" spans="1:86" ht="12.75" customHeight="1" x14ac:dyDescent="0.3">
      <c r="A312" s="20"/>
      <c r="B312" s="20"/>
      <c r="C312" s="20"/>
      <c r="D312" s="20"/>
      <c r="E312" s="20"/>
      <c r="F312" s="20"/>
      <c r="G312" s="20"/>
      <c r="H312" s="10"/>
      <c r="I312" s="10"/>
      <c r="J312" s="10"/>
      <c r="K312" s="10"/>
      <c r="L312" s="10"/>
      <c r="M312" s="10"/>
      <c r="N312" s="10"/>
      <c r="O312" s="20"/>
      <c r="P312" s="20"/>
      <c r="Q312" s="20"/>
      <c r="R312" s="20"/>
      <c r="S312" s="20"/>
      <c r="T312" s="12"/>
      <c r="U312" s="15"/>
      <c r="V312" s="33"/>
      <c r="W312" s="33"/>
      <c r="X312" s="33"/>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row>
    <row r="313" spans="1:86" ht="12.75" customHeight="1" x14ac:dyDescent="0.3">
      <c r="A313" s="20"/>
      <c r="B313" s="20"/>
      <c r="C313" s="20"/>
      <c r="D313" s="20"/>
      <c r="E313" s="20"/>
      <c r="F313" s="20"/>
      <c r="G313" s="20"/>
      <c r="H313" s="20"/>
      <c r="I313" s="20"/>
      <c r="J313" s="20"/>
      <c r="K313" s="20"/>
      <c r="L313" s="20"/>
      <c r="M313" s="20"/>
      <c r="N313" s="20"/>
      <c r="O313" s="20"/>
      <c r="P313" s="20"/>
      <c r="Q313" s="20"/>
      <c r="R313" s="20"/>
      <c r="S313" s="20"/>
      <c r="T313" s="12"/>
      <c r="U313" s="15"/>
      <c r="V313" s="33"/>
      <c r="W313" s="33"/>
      <c r="X313" s="33"/>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row>
    <row r="314" spans="1:86" ht="12.75" customHeight="1" x14ac:dyDescent="0.3">
      <c r="A314" s="10"/>
      <c r="B314" s="20"/>
      <c r="C314" s="20"/>
      <c r="D314" s="20"/>
      <c r="E314" s="20"/>
      <c r="F314" s="20"/>
      <c r="G314" s="20"/>
      <c r="H314" s="20"/>
      <c r="I314" s="20"/>
      <c r="J314" s="20"/>
      <c r="K314" s="20"/>
      <c r="L314" s="20"/>
      <c r="M314" s="20"/>
      <c r="N314" s="20"/>
      <c r="O314" s="20"/>
      <c r="P314" s="20"/>
      <c r="Q314" s="20"/>
      <c r="R314" s="20"/>
      <c r="S314" s="20"/>
      <c r="T314" s="12"/>
      <c r="U314" s="15"/>
      <c r="V314" s="33"/>
      <c r="W314" s="33"/>
      <c r="X314" s="33"/>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row>
    <row r="315" spans="1:86" ht="12.75" customHeight="1" x14ac:dyDescent="0.3">
      <c r="A315" s="20"/>
      <c r="B315" s="20"/>
      <c r="C315" s="20"/>
      <c r="D315" s="20"/>
      <c r="E315" s="20"/>
      <c r="F315" s="20"/>
      <c r="G315" s="20"/>
      <c r="H315" s="20"/>
      <c r="I315" s="20"/>
      <c r="J315" s="20"/>
      <c r="K315" s="20"/>
      <c r="L315" s="20"/>
      <c r="M315" s="20"/>
      <c r="N315" s="20"/>
      <c r="O315" s="20"/>
      <c r="P315" s="20"/>
      <c r="Q315" s="20"/>
      <c r="R315" s="20"/>
      <c r="S315" s="20"/>
      <c r="T315" s="12"/>
      <c r="U315" s="15"/>
      <c r="V315" s="33"/>
      <c r="W315" s="33"/>
      <c r="X315" s="33"/>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row>
    <row r="316" spans="1:86" ht="12.75" customHeight="1" x14ac:dyDescent="0.3">
      <c r="A316" s="20"/>
      <c r="B316" s="20"/>
      <c r="C316" s="20"/>
      <c r="D316" s="20"/>
      <c r="E316" s="20"/>
      <c r="F316" s="20"/>
      <c r="G316" s="20"/>
      <c r="H316" s="20"/>
      <c r="I316" s="20"/>
      <c r="J316" s="20"/>
      <c r="K316" s="20"/>
      <c r="L316" s="20"/>
      <c r="M316" s="20"/>
      <c r="N316" s="20"/>
      <c r="O316" s="20"/>
      <c r="P316" s="20"/>
      <c r="Q316" s="20"/>
      <c r="R316" s="20"/>
      <c r="S316" s="20"/>
      <c r="T316" s="12"/>
      <c r="U316" s="15"/>
      <c r="V316" s="33"/>
      <c r="W316" s="33"/>
      <c r="X316" s="33"/>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row>
    <row r="317" spans="1:86" ht="12.75" customHeight="1" x14ac:dyDescent="0.3">
      <c r="A317" s="20"/>
      <c r="B317" s="20"/>
      <c r="C317" s="20"/>
      <c r="D317" s="20"/>
      <c r="E317" s="20"/>
      <c r="F317" s="20"/>
      <c r="G317" s="20"/>
      <c r="H317" s="20"/>
      <c r="I317" s="20"/>
      <c r="J317" s="20"/>
      <c r="K317" s="20"/>
      <c r="L317" s="20"/>
      <c r="M317" s="20"/>
      <c r="N317" s="20"/>
      <c r="O317" s="20"/>
      <c r="P317" s="20"/>
      <c r="Q317" s="20"/>
      <c r="R317" s="20"/>
      <c r="S317" s="20"/>
      <c r="T317" s="12"/>
      <c r="U317" s="15"/>
      <c r="V317" s="33"/>
      <c r="W317" s="33"/>
      <c r="X317" s="33"/>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row>
    <row r="318" spans="1:86" ht="12.75" customHeight="1" x14ac:dyDescent="0.3">
      <c r="A318" s="20"/>
      <c r="B318" s="20"/>
      <c r="C318" s="20"/>
      <c r="D318" s="20"/>
      <c r="E318" s="20"/>
      <c r="F318" s="20"/>
      <c r="G318" s="20"/>
      <c r="H318" s="20"/>
      <c r="I318" s="20"/>
      <c r="J318" s="20"/>
      <c r="K318" s="20"/>
      <c r="L318" s="20"/>
      <c r="M318" s="20"/>
      <c r="N318" s="20"/>
      <c r="O318" s="20"/>
      <c r="P318" s="20"/>
      <c r="Q318" s="20"/>
      <c r="R318" s="20"/>
      <c r="S318" s="20"/>
      <c r="T318" s="12"/>
      <c r="U318" s="15"/>
      <c r="V318" s="33"/>
      <c r="W318" s="33"/>
      <c r="X318" s="33"/>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row>
    <row r="319" spans="1:86" ht="12.75" customHeight="1" x14ac:dyDescent="0.3">
      <c r="A319" s="20"/>
      <c r="B319" s="20"/>
      <c r="C319" s="20"/>
      <c r="D319" s="20"/>
      <c r="E319" s="20"/>
      <c r="F319" s="20"/>
      <c r="G319" s="20"/>
      <c r="H319" s="20"/>
      <c r="I319" s="20"/>
      <c r="J319" s="20"/>
      <c r="K319" s="20"/>
      <c r="L319" s="20"/>
      <c r="M319" s="20"/>
      <c r="N319" s="20"/>
      <c r="O319" s="20"/>
      <c r="P319" s="20"/>
      <c r="Q319" s="20"/>
      <c r="R319" s="20"/>
      <c r="S319" s="20"/>
      <c r="T319" s="12"/>
      <c r="U319" s="15"/>
      <c r="V319" s="33"/>
      <c r="W319" s="33"/>
      <c r="X319" s="33"/>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row>
    <row r="320" spans="1:86" ht="12.75" customHeight="1" x14ac:dyDescent="0.3">
      <c r="A320" s="20"/>
      <c r="B320" s="20"/>
      <c r="C320" s="20"/>
      <c r="D320" s="20"/>
      <c r="E320" s="20"/>
      <c r="F320" s="20"/>
      <c r="G320" s="20"/>
      <c r="H320" s="20"/>
      <c r="I320" s="20"/>
      <c r="J320" s="20"/>
      <c r="K320" s="20"/>
      <c r="L320" s="20"/>
      <c r="M320" s="20"/>
      <c r="N320" s="20"/>
      <c r="O320" s="20"/>
      <c r="P320" s="20"/>
      <c r="Q320" s="20"/>
      <c r="R320" s="20"/>
      <c r="S320" s="20"/>
      <c r="T320" s="12"/>
      <c r="U320" s="15"/>
      <c r="V320" s="33"/>
      <c r="W320" s="33"/>
      <c r="X320" s="33"/>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row>
    <row r="321" spans="1:86" ht="12.75" customHeight="1" x14ac:dyDescent="0.3">
      <c r="A321" s="20"/>
      <c r="B321" s="20"/>
      <c r="C321" s="20"/>
      <c r="D321" s="20"/>
      <c r="E321" s="20"/>
      <c r="F321" s="20"/>
      <c r="G321" s="20"/>
      <c r="H321" s="20"/>
      <c r="I321" s="20"/>
      <c r="J321" s="20"/>
      <c r="K321" s="20"/>
      <c r="L321" s="20"/>
      <c r="M321" s="20"/>
      <c r="N321" s="107"/>
      <c r="O321" s="578" t="s">
        <v>336</v>
      </c>
      <c r="P321" s="579"/>
      <c r="Q321" s="579"/>
      <c r="R321" s="579"/>
      <c r="S321" s="580"/>
      <c r="T321" s="12"/>
      <c r="U321" s="15"/>
      <c r="V321" s="33"/>
      <c r="W321" s="33"/>
      <c r="X321" s="33"/>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row>
    <row r="322" spans="1:86" ht="12.75" customHeight="1" x14ac:dyDescent="0.3">
      <c r="A322" s="20"/>
      <c r="B322" s="20"/>
      <c r="C322" s="20"/>
      <c r="D322" s="20"/>
      <c r="E322" s="20"/>
      <c r="F322" s="20"/>
      <c r="G322" s="20"/>
      <c r="H322" s="20"/>
      <c r="I322" s="20"/>
      <c r="J322" s="20"/>
      <c r="K322" s="20"/>
      <c r="L322" s="20"/>
      <c r="M322" s="20"/>
      <c r="N322" s="107"/>
      <c r="O322" s="581"/>
      <c r="P322" s="582"/>
      <c r="Q322" s="582"/>
      <c r="R322" s="582"/>
      <c r="S322" s="583"/>
      <c r="T322" s="12"/>
      <c r="U322" s="15"/>
      <c r="V322" s="33"/>
      <c r="W322" s="33"/>
      <c r="X322" s="33"/>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row>
    <row r="323" spans="1:86" ht="12.75" customHeight="1" x14ac:dyDescent="0.3">
      <c r="A323" s="20"/>
      <c r="B323" s="20"/>
      <c r="C323" s="20"/>
      <c r="D323" s="20"/>
      <c r="E323" s="20"/>
      <c r="F323" s="20"/>
      <c r="G323" s="20"/>
      <c r="H323" s="20"/>
      <c r="I323" s="20"/>
      <c r="J323" s="20"/>
      <c r="K323" s="20"/>
      <c r="L323" s="20"/>
      <c r="M323" s="20"/>
      <c r="N323" s="107"/>
      <c r="O323" s="581"/>
      <c r="P323" s="582"/>
      <c r="Q323" s="582"/>
      <c r="R323" s="582"/>
      <c r="S323" s="583"/>
      <c r="T323" s="12"/>
      <c r="U323" s="15"/>
      <c r="V323" s="33"/>
      <c r="W323" s="33"/>
      <c r="X323" s="33"/>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row>
    <row r="324" spans="1:86" ht="18" customHeight="1" x14ac:dyDescent="0.3">
      <c r="A324" s="20"/>
      <c r="B324" s="20"/>
      <c r="C324" s="20"/>
      <c r="D324" s="20"/>
      <c r="E324" s="20"/>
      <c r="F324" s="20"/>
      <c r="G324" s="20"/>
      <c r="H324" s="20"/>
      <c r="I324" s="20"/>
      <c r="J324" s="20"/>
      <c r="K324" s="20"/>
      <c r="L324" s="20"/>
      <c r="M324" s="20"/>
      <c r="N324" s="20"/>
      <c r="O324" s="559" t="str">
        <f>Relevé!N141</f>
        <v>--</v>
      </c>
      <c r="P324" s="560"/>
      <c r="Q324" s="560"/>
      <c r="R324" s="560"/>
      <c r="S324" s="561"/>
      <c r="T324" s="12"/>
      <c r="U324" s="15"/>
      <c r="V324" s="33"/>
      <c r="W324" s="33"/>
      <c r="X324" s="33"/>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row>
    <row r="325" spans="1:86" ht="12.75" customHeight="1" x14ac:dyDescent="0.3">
      <c r="A325" s="20"/>
      <c r="B325" s="20"/>
      <c r="C325" s="20"/>
      <c r="D325" s="20"/>
      <c r="E325" s="20"/>
      <c r="F325" s="20"/>
      <c r="G325" s="20"/>
      <c r="H325" s="20"/>
      <c r="I325" s="20"/>
      <c r="J325" s="20"/>
      <c r="K325" s="20"/>
      <c r="L325" s="20"/>
      <c r="M325" s="20"/>
      <c r="N325" s="20"/>
      <c r="O325" s="10"/>
      <c r="P325" s="10"/>
      <c r="Q325" s="10"/>
      <c r="R325" s="10"/>
      <c r="S325" s="10"/>
      <c r="T325" s="12"/>
      <c r="U325" s="15"/>
      <c r="V325" s="33"/>
      <c r="W325" s="33"/>
      <c r="X325" s="33"/>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row>
    <row r="326" spans="1:86" ht="16.5" customHeight="1" x14ac:dyDescent="0.3">
      <c r="A326" s="20"/>
      <c r="B326" s="20"/>
      <c r="C326" s="20"/>
      <c r="D326" s="20"/>
      <c r="E326" s="20"/>
      <c r="F326" s="20"/>
      <c r="G326" s="20"/>
      <c r="H326" s="20"/>
      <c r="I326" s="20"/>
      <c r="J326" s="20"/>
      <c r="K326" s="20"/>
      <c r="L326" s="20"/>
      <c r="M326" s="20"/>
      <c r="N326" s="20"/>
      <c r="O326" s="268" t="s">
        <v>337</v>
      </c>
      <c r="P326" s="126"/>
      <c r="Q326" s="126"/>
      <c r="R326" s="269"/>
      <c r="S326" s="20"/>
      <c r="T326" s="12"/>
      <c r="U326" s="15"/>
      <c r="V326" s="33"/>
      <c r="W326" s="33"/>
      <c r="X326" s="33"/>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row>
    <row r="327" spans="1:86" ht="16.5" customHeight="1" x14ac:dyDescent="0.3">
      <c r="A327" s="20"/>
      <c r="B327" s="20"/>
      <c r="C327" s="20"/>
      <c r="D327" s="20"/>
      <c r="E327" s="20"/>
      <c r="F327" s="20"/>
      <c r="G327" s="20"/>
      <c r="H327" s="20"/>
      <c r="I327" s="20"/>
      <c r="J327" s="20"/>
      <c r="K327" s="20"/>
      <c r="L327" s="20"/>
      <c r="M327" s="20"/>
      <c r="N327" s="20"/>
      <c r="O327" s="475">
        <f>Relevé!D201</f>
        <v>0</v>
      </c>
      <c r="P327" s="476"/>
      <c r="Q327" s="476"/>
      <c r="R327" s="477"/>
      <c r="S327" s="20"/>
      <c r="T327" s="12"/>
      <c r="U327" s="15"/>
      <c r="V327" s="33"/>
      <c r="W327" s="33"/>
      <c r="X327" s="33"/>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row>
    <row r="328" spans="1:86" ht="12.75" customHeight="1" x14ac:dyDescent="0.3">
      <c r="A328" s="20"/>
      <c r="B328" s="20"/>
      <c r="C328" s="20"/>
      <c r="D328" s="20"/>
      <c r="E328" s="20"/>
      <c r="F328" s="20"/>
      <c r="G328" s="20"/>
      <c r="H328" s="20"/>
      <c r="I328" s="20"/>
      <c r="J328" s="20"/>
      <c r="K328" s="20"/>
      <c r="L328" s="20"/>
      <c r="M328" s="20"/>
      <c r="N328" s="20"/>
      <c r="O328" s="20"/>
      <c r="P328" s="20"/>
      <c r="Q328" s="20"/>
      <c r="R328" s="20"/>
      <c r="S328" s="20"/>
      <c r="T328" s="12"/>
      <c r="U328" s="15"/>
      <c r="V328" s="33"/>
      <c r="W328" s="33"/>
      <c r="X328" s="33"/>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row>
    <row r="329" spans="1:86" ht="12.75" customHeight="1" x14ac:dyDescent="0.3">
      <c r="A329" s="20"/>
      <c r="B329" s="20"/>
      <c r="C329" s="20"/>
      <c r="D329" s="20"/>
      <c r="E329" s="20"/>
      <c r="F329" s="20"/>
      <c r="G329" s="20"/>
      <c r="H329" s="20"/>
      <c r="I329" s="20"/>
      <c r="J329" s="20"/>
      <c r="K329" s="20"/>
      <c r="L329" s="20"/>
      <c r="M329" s="20"/>
      <c r="N329" s="20"/>
      <c r="O329" s="20"/>
      <c r="P329" s="20"/>
      <c r="Q329" s="20"/>
      <c r="R329" s="20"/>
      <c r="S329" s="20"/>
      <c r="T329" s="12"/>
      <c r="U329" s="15"/>
      <c r="V329" s="33"/>
      <c r="W329" s="33"/>
      <c r="X329" s="33"/>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row>
    <row r="330" spans="1:86" ht="12.75" customHeight="1" x14ac:dyDescent="0.3">
      <c r="A330" s="20"/>
      <c r="B330" s="20"/>
      <c r="C330" s="20"/>
      <c r="D330" s="20"/>
      <c r="E330" s="20"/>
      <c r="F330" s="20"/>
      <c r="G330" s="20"/>
      <c r="H330" s="20"/>
      <c r="I330" s="20"/>
      <c r="J330" s="20"/>
      <c r="K330" s="20"/>
      <c r="L330" s="20"/>
      <c r="M330" s="20"/>
      <c r="N330" s="20"/>
      <c r="O330" s="20"/>
      <c r="P330" s="20"/>
      <c r="Q330" s="20"/>
      <c r="R330" s="20"/>
      <c r="S330" s="20"/>
      <c r="T330" s="12"/>
      <c r="U330" s="15"/>
      <c r="V330" s="33"/>
      <c r="W330" s="33"/>
      <c r="X330" s="33"/>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row>
    <row r="331" spans="1:86" ht="12.75" customHeight="1" x14ac:dyDescent="0.3">
      <c r="A331" s="20"/>
      <c r="B331" s="20"/>
      <c r="C331" s="20"/>
      <c r="D331" s="20"/>
      <c r="E331" s="20"/>
      <c r="F331" s="20"/>
      <c r="G331" s="20"/>
      <c r="H331" s="20"/>
      <c r="I331" s="20"/>
      <c r="J331" s="20"/>
      <c r="K331" s="20"/>
      <c r="L331" s="20"/>
      <c r="M331" s="20"/>
      <c r="N331" s="20"/>
      <c r="O331" s="20"/>
      <c r="P331" s="20"/>
      <c r="Q331" s="20"/>
      <c r="R331" s="20"/>
      <c r="S331" s="20"/>
      <c r="T331" s="12"/>
      <c r="U331" s="15"/>
      <c r="V331" s="33"/>
      <c r="W331" s="33"/>
      <c r="X331" s="33"/>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row>
    <row r="332" spans="1:86" ht="12.75" customHeight="1" x14ac:dyDescent="0.3">
      <c r="A332" s="20"/>
      <c r="B332" s="20"/>
      <c r="C332" s="20"/>
      <c r="D332" s="20"/>
      <c r="E332" s="20"/>
      <c r="F332" s="20"/>
      <c r="G332" s="20"/>
      <c r="H332" s="20"/>
      <c r="I332" s="20"/>
      <c r="J332" s="20"/>
      <c r="K332" s="20"/>
      <c r="L332" s="20"/>
      <c r="M332" s="20"/>
      <c r="N332" s="20"/>
      <c r="O332" s="20"/>
      <c r="P332" s="20"/>
      <c r="Q332" s="20"/>
      <c r="R332" s="20"/>
      <c r="S332" s="20"/>
      <c r="T332" s="12"/>
      <c r="U332" s="15"/>
      <c r="V332" s="33"/>
      <c r="W332" s="33"/>
      <c r="X332" s="33"/>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row>
    <row r="333" spans="1:86" ht="12.75" customHeight="1" x14ac:dyDescent="0.2">
      <c r="A333" s="10"/>
      <c r="B333" s="10"/>
      <c r="C333" s="10"/>
      <c r="D333" s="10"/>
      <c r="E333" s="10"/>
      <c r="F333" s="10"/>
      <c r="G333" s="10"/>
      <c r="H333" s="10"/>
      <c r="I333" s="10"/>
      <c r="J333" s="10"/>
      <c r="K333" s="10"/>
      <c r="L333" s="10"/>
      <c r="M333" s="10"/>
      <c r="N333" s="10"/>
      <c r="O333" s="20"/>
      <c r="P333" s="20"/>
      <c r="Q333" s="20"/>
      <c r="R333" s="20"/>
      <c r="S333" s="20"/>
      <c r="T333" s="12"/>
      <c r="U333" s="15"/>
      <c r="V333" s="14"/>
      <c r="W333" s="14"/>
      <c r="X333" s="14"/>
      <c r="Y333" s="14"/>
      <c r="Z333" s="14"/>
      <c r="AA333" s="14"/>
      <c r="AB333" s="14"/>
      <c r="AC333" s="14"/>
      <c r="AD333" s="14"/>
      <c r="AE333" s="14"/>
      <c r="AF333" s="14"/>
      <c r="AJ333" s="15"/>
      <c r="AK333" s="15"/>
      <c r="AL333" s="15"/>
      <c r="AM333" s="15"/>
      <c r="AN333" s="15"/>
      <c r="AO333" s="15"/>
      <c r="AP333" s="15"/>
      <c r="AQ333" s="15"/>
      <c r="AR333" s="15"/>
      <c r="AS333" s="15"/>
      <c r="AT333" s="15"/>
      <c r="AU333" s="15"/>
      <c r="AV333" s="15"/>
      <c r="AW333" s="15"/>
      <c r="AX333" s="15"/>
      <c r="AY333" s="15"/>
      <c r="AZ333" s="15"/>
      <c r="BA333" s="15"/>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row>
    <row r="334" spans="1:86" x14ac:dyDescent="0.2">
      <c r="A334" s="10"/>
      <c r="B334" s="10"/>
      <c r="C334" s="10"/>
      <c r="D334" s="10"/>
      <c r="E334" s="10"/>
      <c r="F334" s="10"/>
      <c r="G334" s="10"/>
      <c r="H334" s="10"/>
      <c r="I334" s="10"/>
      <c r="J334" s="10"/>
      <c r="K334" s="10"/>
      <c r="L334" s="10"/>
      <c r="M334" s="10"/>
      <c r="N334" s="10"/>
      <c r="O334" s="20"/>
      <c r="P334" s="20"/>
      <c r="Q334" s="20"/>
      <c r="R334" s="20"/>
      <c r="S334" s="20"/>
      <c r="T334" s="12"/>
      <c r="U334" s="15"/>
      <c r="V334" s="14"/>
      <c r="W334" s="14"/>
      <c r="X334" s="14"/>
      <c r="Y334" s="14"/>
      <c r="Z334" s="14"/>
      <c r="AA334" s="14"/>
      <c r="AB334" s="14"/>
      <c r="AC334" s="14"/>
      <c r="AD334" s="14"/>
      <c r="AE334" s="14"/>
      <c r="AF334" s="14"/>
      <c r="AJ334" s="15"/>
      <c r="AK334" s="15"/>
      <c r="AL334" s="15"/>
      <c r="AM334" s="15"/>
      <c r="AN334" s="15"/>
      <c r="AO334" s="15"/>
      <c r="AP334" s="15"/>
      <c r="AQ334" s="15"/>
      <c r="AR334" s="15"/>
      <c r="AS334" s="15"/>
      <c r="AT334" s="15"/>
      <c r="AU334" s="15"/>
      <c r="AV334" s="15"/>
      <c r="AW334" s="15"/>
      <c r="AX334" s="15"/>
      <c r="AY334" s="15"/>
      <c r="AZ334" s="15"/>
      <c r="BA334" s="15"/>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row>
    <row r="335" spans="1:86" ht="12.75" customHeight="1" x14ac:dyDescent="0.2">
      <c r="A335" s="10"/>
      <c r="B335" s="10"/>
      <c r="C335" s="10"/>
      <c r="D335" s="10"/>
      <c r="E335" s="10"/>
      <c r="F335" s="10"/>
      <c r="G335" s="10"/>
      <c r="H335" s="10"/>
      <c r="I335" s="10"/>
      <c r="J335" s="10"/>
      <c r="K335" s="10"/>
      <c r="L335" s="10"/>
      <c r="M335" s="10"/>
      <c r="N335" s="10"/>
      <c r="O335" s="20"/>
      <c r="P335" s="20"/>
      <c r="Q335" s="20"/>
      <c r="R335" s="20"/>
      <c r="S335" s="20"/>
      <c r="T335" s="12"/>
      <c r="U335" s="15"/>
      <c r="V335" s="14"/>
      <c r="W335" s="14"/>
      <c r="X335" s="14"/>
      <c r="Y335" s="14"/>
      <c r="Z335" s="14"/>
      <c r="AA335" s="14"/>
      <c r="AB335" s="14"/>
      <c r="AC335" s="14"/>
      <c r="AD335" s="14"/>
      <c r="AE335" s="14"/>
      <c r="AF335" s="14"/>
      <c r="AJ335" s="15"/>
      <c r="AK335" s="15"/>
      <c r="AL335" s="15"/>
      <c r="AM335" s="15"/>
      <c r="AN335" s="15"/>
      <c r="AO335" s="15"/>
      <c r="AP335" s="15"/>
      <c r="AQ335" s="15"/>
      <c r="AR335" s="15"/>
      <c r="AS335" s="15"/>
      <c r="AT335" s="15"/>
      <c r="AU335" s="15"/>
      <c r="AV335" s="15"/>
      <c r="AW335" s="15"/>
      <c r="AX335" s="15"/>
      <c r="AY335" s="15"/>
      <c r="AZ335" s="15"/>
      <c r="BA335" s="15"/>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row>
    <row r="336" spans="1:86" x14ac:dyDescent="0.2">
      <c r="A336" s="10"/>
      <c r="B336" s="10"/>
      <c r="C336" s="10"/>
      <c r="D336" s="10"/>
      <c r="E336" s="10"/>
      <c r="F336" s="10"/>
      <c r="G336" s="10"/>
      <c r="H336" s="10"/>
      <c r="I336" s="10"/>
      <c r="J336" s="10"/>
      <c r="K336" s="10"/>
      <c r="L336" s="10"/>
      <c r="M336" s="10"/>
      <c r="N336" s="10"/>
      <c r="O336" s="20"/>
      <c r="P336" s="20"/>
      <c r="Q336" s="20"/>
      <c r="R336" s="20"/>
      <c r="S336" s="20"/>
      <c r="T336" s="12"/>
      <c r="U336" s="15"/>
      <c r="V336" s="14"/>
      <c r="W336" s="14"/>
      <c r="X336" s="14"/>
      <c r="Y336" s="14"/>
      <c r="Z336" s="14"/>
      <c r="AA336" s="14"/>
      <c r="AB336" s="14"/>
      <c r="AC336" s="14"/>
      <c r="AD336" s="14"/>
      <c r="AE336" s="14"/>
      <c r="AF336" s="14"/>
      <c r="AJ336" s="15"/>
      <c r="AK336" s="15"/>
      <c r="AL336" s="15"/>
      <c r="AM336" s="15"/>
      <c r="AN336" s="15"/>
      <c r="AO336" s="15"/>
      <c r="AP336" s="15"/>
      <c r="AQ336" s="15"/>
      <c r="AR336" s="15"/>
      <c r="AS336" s="15"/>
      <c r="AT336" s="15"/>
      <c r="AU336" s="15"/>
      <c r="AV336" s="15"/>
      <c r="AW336" s="15"/>
      <c r="AX336" s="15"/>
      <c r="AY336" s="15"/>
      <c r="AZ336" s="15"/>
      <c r="BA336" s="15"/>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row>
    <row r="337" spans="1:86" ht="12.75" customHeight="1" x14ac:dyDescent="0.2">
      <c r="A337" s="10"/>
      <c r="B337" s="10"/>
      <c r="C337" s="10"/>
      <c r="D337" s="10"/>
      <c r="E337" s="10"/>
      <c r="F337" s="10"/>
      <c r="G337" s="10"/>
      <c r="H337" s="10"/>
      <c r="I337" s="10"/>
      <c r="J337" s="10"/>
      <c r="K337" s="10"/>
      <c r="L337" s="10"/>
      <c r="M337" s="10"/>
      <c r="N337" s="10"/>
      <c r="O337" s="20"/>
      <c r="P337" s="20"/>
      <c r="Q337" s="20"/>
      <c r="R337" s="20"/>
      <c r="S337" s="20"/>
      <c r="T337" s="12"/>
      <c r="U337" s="15"/>
      <c r="V337" s="14"/>
      <c r="W337" s="14"/>
      <c r="X337" s="14"/>
      <c r="Y337" s="14"/>
      <c r="Z337" s="14"/>
      <c r="AA337" s="14"/>
      <c r="AB337" s="14"/>
      <c r="AC337" s="14"/>
      <c r="AD337" s="14"/>
      <c r="AE337" s="14"/>
      <c r="AF337" s="14"/>
      <c r="AJ337" s="15"/>
      <c r="AK337" s="15"/>
      <c r="AL337" s="15"/>
      <c r="AM337" s="15"/>
      <c r="AN337" s="15"/>
      <c r="AO337" s="15"/>
      <c r="AP337" s="15"/>
      <c r="AQ337" s="15"/>
      <c r="AR337" s="15"/>
      <c r="AS337" s="15"/>
      <c r="AT337" s="15"/>
      <c r="AU337" s="15"/>
      <c r="AV337" s="15"/>
      <c r="AW337" s="15"/>
      <c r="AX337" s="15"/>
      <c r="AY337" s="15"/>
      <c r="AZ337" s="15"/>
      <c r="BA337" s="15"/>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row>
    <row r="338" spans="1:86" x14ac:dyDescent="0.2">
      <c r="A338" s="10"/>
      <c r="B338" s="10"/>
      <c r="C338" s="10"/>
      <c r="D338" s="10"/>
      <c r="E338" s="10"/>
      <c r="F338" s="10"/>
      <c r="G338" s="10"/>
      <c r="H338" s="10"/>
      <c r="I338" s="10"/>
      <c r="J338" s="10"/>
      <c r="K338" s="10"/>
      <c r="L338" s="10"/>
      <c r="M338" s="10"/>
      <c r="N338" s="10"/>
      <c r="O338" s="20"/>
      <c r="P338" s="20"/>
      <c r="Q338" s="20"/>
      <c r="R338" s="20"/>
      <c r="S338" s="20"/>
      <c r="T338" s="12"/>
      <c r="U338" s="15"/>
      <c r="V338" s="14"/>
      <c r="W338" s="14"/>
      <c r="X338" s="14"/>
      <c r="Y338" s="14"/>
      <c r="Z338" s="14"/>
      <c r="AA338" s="14"/>
      <c r="AB338" s="14"/>
      <c r="AC338" s="14"/>
      <c r="AD338" s="14"/>
      <c r="AE338" s="14"/>
      <c r="AF338" s="14"/>
      <c r="AJ338" s="15"/>
      <c r="AK338" s="15"/>
      <c r="AL338" s="15"/>
      <c r="AM338" s="15"/>
      <c r="AN338" s="15"/>
      <c r="AO338" s="15"/>
      <c r="AP338" s="15"/>
      <c r="AQ338" s="15"/>
      <c r="AR338" s="15"/>
      <c r="AS338" s="15"/>
      <c r="AT338" s="15"/>
      <c r="AU338" s="15"/>
      <c r="AV338" s="15"/>
      <c r="AW338" s="15"/>
      <c r="AX338" s="15"/>
      <c r="AY338" s="15"/>
      <c r="AZ338" s="15"/>
      <c r="BA338" s="15"/>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row>
    <row r="339" spans="1:86" x14ac:dyDescent="0.2">
      <c r="A339" s="10"/>
      <c r="B339" s="10"/>
      <c r="C339" s="10"/>
      <c r="D339" s="10"/>
      <c r="E339" s="10"/>
      <c r="F339" s="10"/>
      <c r="G339" s="10"/>
      <c r="H339" s="10"/>
      <c r="I339" s="10"/>
      <c r="J339" s="10"/>
      <c r="K339" s="10"/>
      <c r="L339" s="10"/>
      <c r="M339" s="10"/>
      <c r="N339" s="10"/>
      <c r="O339" s="20"/>
      <c r="P339" s="20"/>
      <c r="Q339" s="20"/>
      <c r="R339" s="20"/>
      <c r="S339" s="20"/>
      <c r="T339" s="12"/>
      <c r="U339" s="15"/>
      <c r="V339" s="14"/>
      <c r="W339" s="14"/>
      <c r="X339" s="14"/>
      <c r="Y339" s="14"/>
      <c r="Z339" s="14"/>
      <c r="AA339" s="14"/>
      <c r="AB339" s="14"/>
      <c r="AC339" s="14"/>
      <c r="AD339" s="14"/>
      <c r="AE339" s="14"/>
      <c r="AF339" s="14"/>
      <c r="AJ339" s="15"/>
      <c r="AK339" s="15"/>
      <c r="AL339" s="15"/>
      <c r="AM339" s="15"/>
      <c r="AN339" s="15"/>
      <c r="AO339" s="15"/>
      <c r="AP339" s="15"/>
      <c r="AQ339" s="15"/>
      <c r="AR339" s="15"/>
      <c r="AS339" s="15"/>
      <c r="AT339" s="15"/>
      <c r="AU339" s="15"/>
      <c r="AV339" s="15"/>
      <c r="AW339" s="15"/>
      <c r="AX339" s="15"/>
      <c r="AY339" s="15"/>
      <c r="AZ339" s="15"/>
      <c r="BA339" s="15"/>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row>
    <row r="340" spans="1:86" ht="12.75" customHeight="1" x14ac:dyDescent="0.2">
      <c r="A340" s="10"/>
      <c r="B340" s="10"/>
      <c r="C340" s="10"/>
      <c r="D340" s="10"/>
      <c r="E340" s="10"/>
      <c r="F340" s="10"/>
      <c r="G340" s="10"/>
      <c r="H340" s="10"/>
      <c r="I340" s="10"/>
      <c r="J340" s="10"/>
      <c r="K340" s="10"/>
      <c r="L340" s="10"/>
      <c r="M340" s="10"/>
      <c r="N340" s="10"/>
      <c r="O340" s="20"/>
      <c r="P340" s="20"/>
      <c r="Q340" s="20"/>
      <c r="R340" s="20"/>
      <c r="S340" s="20"/>
      <c r="T340" s="12"/>
      <c r="U340" s="15"/>
      <c r="V340" s="14"/>
      <c r="W340" s="14"/>
      <c r="X340" s="14"/>
      <c r="Y340" s="14"/>
      <c r="Z340" s="14"/>
      <c r="AA340" s="14"/>
      <c r="AB340" s="14"/>
      <c r="AC340" s="14"/>
      <c r="AD340" s="14"/>
      <c r="AE340" s="14"/>
      <c r="AF340" s="14"/>
      <c r="AJ340" s="15"/>
      <c r="AK340" s="15"/>
      <c r="AL340" s="15"/>
      <c r="AM340" s="15"/>
      <c r="AN340" s="15"/>
      <c r="AO340" s="15"/>
      <c r="AP340" s="15"/>
      <c r="AQ340" s="15"/>
      <c r="AR340" s="15"/>
      <c r="AS340" s="15"/>
      <c r="AT340" s="15"/>
      <c r="AU340" s="15"/>
      <c r="AV340" s="15"/>
      <c r="AW340" s="15"/>
      <c r="AX340" s="15"/>
      <c r="AY340" s="15"/>
      <c r="AZ340" s="15"/>
      <c r="BA340" s="15"/>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row>
    <row r="341" spans="1:86" x14ac:dyDescent="0.2">
      <c r="A341" s="10"/>
      <c r="B341" s="10"/>
      <c r="C341" s="10"/>
      <c r="D341" s="10"/>
      <c r="E341" s="10"/>
      <c r="F341" s="10"/>
      <c r="G341" s="10"/>
      <c r="H341" s="10"/>
      <c r="I341" s="10"/>
      <c r="J341" s="10"/>
      <c r="K341" s="10"/>
      <c r="L341" s="10"/>
      <c r="M341" s="10"/>
      <c r="N341" s="10"/>
      <c r="O341" s="20"/>
      <c r="P341" s="20"/>
      <c r="Q341" s="20"/>
      <c r="R341" s="20"/>
      <c r="S341" s="20"/>
      <c r="T341" s="12"/>
      <c r="U341" s="15"/>
      <c r="V341" s="14"/>
      <c r="W341" s="14"/>
      <c r="X341" s="14"/>
      <c r="Y341" s="14"/>
      <c r="Z341" s="14"/>
      <c r="AA341" s="14"/>
      <c r="AB341" s="14"/>
      <c r="AC341" s="14"/>
      <c r="AD341" s="14"/>
      <c r="AE341" s="14"/>
      <c r="AF341" s="14"/>
      <c r="AJ341" s="15"/>
      <c r="AK341" s="15"/>
      <c r="AL341" s="15"/>
      <c r="AM341" s="15"/>
      <c r="AN341" s="15"/>
      <c r="AO341" s="15"/>
      <c r="AP341" s="15"/>
      <c r="AQ341" s="15"/>
      <c r="AR341" s="15"/>
      <c r="AS341" s="15"/>
      <c r="AT341" s="15"/>
      <c r="AU341" s="15"/>
      <c r="AV341" s="15"/>
      <c r="AW341" s="15"/>
      <c r="AX341" s="15"/>
      <c r="AY341" s="15"/>
      <c r="AZ341" s="15"/>
      <c r="BA341" s="15"/>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row>
    <row r="342" spans="1:86" x14ac:dyDescent="0.2">
      <c r="A342" s="10"/>
      <c r="B342" s="10"/>
      <c r="C342" s="10"/>
      <c r="D342" s="10"/>
      <c r="E342" s="10"/>
      <c r="F342" s="10"/>
      <c r="G342" s="10"/>
      <c r="H342" s="10"/>
      <c r="I342" s="10"/>
      <c r="J342" s="10"/>
      <c r="K342" s="10"/>
      <c r="L342" s="10"/>
      <c r="M342" s="10"/>
      <c r="N342" s="10"/>
      <c r="O342" s="20"/>
      <c r="P342" s="20"/>
      <c r="Q342" s="20"/>
      <c r="R342" s="20"/>
      <c r="S342" s="20"/>
      <c r="T342" s="12"/>
      <c r="U342" s="15"/>
      <c r="V342" s="14"/>
      <c r="W342" s="14"/>
      <c r="X342" s="14"/>
      <c r="Y342" s="14"/>
      <c r="Z342" s="14"/>
      <c r="AA342" s="14"/>
      <c r="AB342" s="14"/>
      <c r="AC342" s="14"/>
      <c r="AD342" s="14"/>
      <c r="AE342" s="14"/>
      <c r="AF342" s="14"/>
      <c r="AJ342" s="15"/>
      <c r="AK342" s="15"/>
      <c r="AL342" s="15"/>
      <c r="AM342" s="15"/>
      <c r="AN342" s="15"/>
      <c r="AO342" s="15"/>
      <c r="AP342" s="15"/>
      <c r="AQ342" s="15"/>
      <c r="AR342" s="15"/>
      <c r="AS342" s="15"/>
      <c r="AT342" s="15"/>
      <c r="AU342" s="15"/>
      <c r="AV342" s="15"/>
      <c r="AW342" s="15"/>
      <c r="AX342" s="15"/>
      <c r="AY342" s="15"/>
      <c r="AZ342" s="15"/>
      <c r="BA342" s="15"/>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row>
    <row r="343" spans="1:86" ht="12.75" customHeight="1" x14ac:dyDescent="0.2">
      <c r="A343" s="10"/>
      <c r="B343" s="10"/>
      <c r="C343" s="10"/>
      <c r="D343" s="10"/>
      <c r="E343" s="10"/>
      <c r="F343" s="10"/>
      <c r="G343" s="10"/>
      <c r="H343" s="10"/>
      <c r="I343" s="10"/>
      <c r="J343" s="10"/>
      <c r="K343" s="10"/>
      <c r="L343" s="10"/>
      <c r="M343" s="10"/>
      <c r="N343" s="10"/>
      <c r="O343" s="20"/>
      <c r="P343" s="20"/>
      <c r="Q343" s="20"/>
      <c r="R343" s="20"/>
      <c r="S343" s="20"/>
      <c r="T343" s="12"/>
      <c r="U343" s="15"/>
      <c r="V343" s="14"/>
      <c r="W343" s="14"/>
      <c r="X343" s="14"/>
      <c r="Y343" s="14"/>
      <c r="Z343" s="14"/>
      <c r="AA343" s="14"/>
      <c r="AB343" s="14"/>
      <c r="AC343" s="14"/>
      <c r="AD343" s="14"/>
      <c r="AE343" s="14"/>
      <c r="AF343" s="14"/>
      <c r="AJ343" s="15"/>
      <c r="AK343" s="15"/>
      <c r="AL343" s="15"/>
      <c r="AM343" s="15"/>
      <c r="AN343" s="15"/>
      <c r="AO343" s="15"/>
      <c r="AP343" s="15"/>
      <c r="AQ343" s="15"/>
      <c r="AR343" s="15"/>
      <c r="AS343" s="15"/>
      <c r="AT343" s="15"/>
      <c r="AU343" s="15"/>
      <c r="AV343" s="15"/>
      <c r="AW343" s="15"/>
      <c r="AX343" s="15"/>
      <c r="AY343" s="15"/>
      <c r="AZ343" s="15"/>
      <c r="BA343" s="15"/>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row>
    <row r="344" spans="1:86" ht="12.75" customHeight="1" x14ac:dyDescent="0.2">
      <c r="A344" s="10"/>
      <c r="B344" s="10"/>
      <c r="C344" s="10"/>
      <c r="D344" s="10"/>
      <c r="E344" s="10"/>
      <c r="F344" s="10"/>
      <c r="G344" s="10"/>
      <c r="H344" s="10"/>
      <c r="I344" s="10"/>
      <c r="J344" s="10"/>
      <c r="K344" s="10"/>
      <c r="L344" s="10"/>
      <c r="M344" s="10"/>
      <c r="N344" s="10"/>
      <c r="O344" s="20"/>
      <c r="P344" s="20"/>
      <c r="Q344" s="20"/>
      <c r="R344" s="20"/>
      <c r="S344" s="20"/>
      <c r="T344" s="12"/>
      <c r="U344" s="15"/>
      <c r="V344" s="14"/>
      <c r="W344" s="14"/>
      <c r="X344" s="14"/>
      <c r="Y344" s="14"/>
      <c r="Z344" s="14"/>
      <c r="AA344" s="14"/>
      <c r="AB344" s="14"/>
      <c r="AC344" s="14"/>
      <c r="AD344" s="14"/>
      <c r="AE344" s="14"/>
      <c r="AF344" s="14"/>
      <c r="AJ344" s="15"/>
      <c r="AK344" s="15"/>
      <c r="AL344" s="15"/>
      <c r="AM344" s="15"/>
      <c r="AN344" s="15"/>
      <c r="AO344" s="15"/>
      <c r="AP344" s="15"/>
      <c r="AQ344" s="15"/>
      <c r="AR344" s="15"/>
      <c r="AS344" s="15"/>
      <c r="AT344" s="15"/>
      <c r="AU344" s="15"/>
      <c r="AV344" s="15"/>
      <c r="AW344" s="15"/>
      <c r="AX344" s="15"/>
      <c r="AY344" s="15"/>
      <c r="AZ344" s="15"/>
      <c r="BA344" s="15"/>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row>
    <row r="345" spans="1:86" x14ac:dyDescent="0.2">
      <c r="A345" s="10"/>
      <c r="B345" s="10"/>
      <c r="C345" s="10"/>
      <c r="D345" s="10"/>
      <c r="E345" s="10"/>
      <c r="F345" s="10"/>
      <c r="G345" s="10"/>
      <c r="H345" s="10"/>
      <c r="I345" s="10"/>
      <c r="J345" s="10"/>
      <c r="K345" s="10"/>
      <c r="L345" s="10"/>
      <c r="M345" s="10"/>
      <c r="N345" s="10"/>
      <c r="O345" s="20"/>
      <c r="P345" s="20"/>
      <c r="Q345" s="20"/>
      <c r="R345" s="20"/>
      <c r="S345" s="20"/>
      <c r="T345" s="12"/>
      <c r="U345" s="15"/>
      <c r="V345" s="14"/>
      <c r="W345" s="14"/>
      <c r="X345" s="14"/>
      <c r="Y345" s="14"/>
      <c r="Z345" s="14"/>
      <c r="AA345" s="14"/>
      <c r="AB345" s="14"/>
      <c r="AC345" s="14"/>
      <c r="AD345" s="14"/>
      <c r="AE345" s="14"/>
      <c r="AF345" s="14"/>
      <c r="AJ345" s="15"/>
      <c r="AK345" s="15"/>
      <c r="AL345" s="15"/>
      <c r="AM345" s="15"/>
      <c r="AN345" s="15"/>
      <c r="AO345" s="15"/>
      <c r="AP345" s="15"/>
      <c r="AQ345" s="15"/>
      <c r="AR345" s="15"/>
      <c r="AS345" s="15"/>
      <c r="AT345" s="15"/>
      <c r="AU345" s="15"/>
      <c r="AV345" s="15"/>
      <c r="AW345" s="15"/>
      <c r="AX345" s="15"/>
      <c r="AY345" s="15"/>
      <c r="AZ345" s="15"/>
      <c r="BA345" s="15"/>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row>
    <row r="346" spans="1:86" ht="12.75" customHeight="1" x14ac:dyDescent="0.2">
      <c r="A346" s="10"/>
      <c r="B346" s="10"/>
      <c r="C346" s="10"/>
      <c r="D346" s="10"/>
      <c r="E346" s="10"/>
      <c r="F346" s="10"/>
      <c r="G346" s="10"/>
      <c r="H346" s="10"/>
      <c r="I346" s="10"/>
      <c r="J346" s="10"/>
      <c r="K346" s="10"/>
      <c r="L346" s="10"/>
      <c r="M346" s="10"/>
      <c r="N346" s="10"/>
      <c r="O346" s="20"/>
      <c r="P346" s="20"/>
      <c r="Q346" s="20"/>
      <c r="R346" s="20"/>
      <c r="S346" s="20"/>
      <c r="T346" s="12"/>
      <c r="U346" s="15"/>
      <c r="V346" s="14"/>
      <c r="W346" s="14"/>
      <c r="X346" s="14"/>
      <c r="Y346" s="14"/>
      <c r="Z346" s="14"/>
      <c r="AA346" s="14"/>
      <c r="AB346" s="14"/>
      <c r="AC346" s="14"/>
      <c r="AD346" s="14"/>
      <c r="AE346" s="14"/>
      <c r="AF346" s="14"/>
      <c r="AJ346" s="15"/>
      <c r="AK346" s="15"/>
      <c r="AL346" s="15"/>
      <c r="AM346" s="15"/>
      <c r="AN346" s="15"/>
      <c r="AO346" s="15"/>
      <c r="AP346" s="15"/>
      <c r="AQ346" s="15"/>
      <c r="AR346" s="15"/>
      <c r="AS346" s="15"/>
      <c r="AT346" s="15"/>
      <c r="AU346" s="15"/>
      <c r="AV346" s="15"/>
      <c r="AW346" s="15"/>
      <c r="AX346" s="15"/>
      <c r="AY346" s="15"/>
      <c r="AZ346" s="15"/>
      <c r="BA346" s="15"/>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row>
    <row r="347" spans="1:86" ht="12.75" customHeight="1" x14ac:dyDescent="0.2">
      <c r="A347" s="10"/>
      <c r="B347" s="10"/>
      <c r="C347" s="10"/>
      <c r="D347" s="10"/>
      <c r="E347" s="10"/>
      <c r="F347" s="10"/>
      <c r="G347" s="10"/>
      <c r="H347" s="10"/>
      <c r="I347" s="10"/>
      <c r="J347" s="10"/>
      <c r="K347" s="10"/>
      <c r="L347" s="10"/>
      <c r="M347" s="10"/>
      <c r="N347" s="10"/>
      <c r="O347" s="20"/>
      <c r="P347" s="20"/>
      <c r="Q347" s="20"/>
      <c r="R347" s="20"/>
      <c r="S347" s="20"/>
      <c r="T347" s="12"/>
      <c r="U347" s="15"/>
      <c r="V347" s="14"/>
      <c r="W347" s="14"/>
      <c r="X347" s="14"/>
      <c r="Y347" s="14"/>
      <c r="Z347" s="14"/>
      <c r="AA347" s="14"/>
      <c r="AB347" s="14"/>
      <c r="AC347" s="14"/>
      <c r="AD347" s="14"/>
      <c r="AE347" s="14"/>
      <c r="AF347" s="14"/>
      <c r="AJ347" s="15"/>
      <c r="AK347" s="15"/>
      <c r="AL347" s="15"/>
      <c r="AM347" s="15"/>
      <c r="AN347" s="15"/>
      <c r="AO347" s="15"/>
      <c r="AP347" s="15"/>
      <c r="AQ347" s="15"/>
      <c r="AR347" s="15"/>
      <c r="AS347" s="15"/>
      <c r="AT347" s="15"/>
      <c r="AU347" s="15"/>
      <c r="AV347" s="15"/>
      <c r="AW347" s="15"/>
      <c r="AX347" s="15"/>
      <c r="AY347" s="15"/>
      <c r="AZ347" s="15"/>
      <c r="BA347" s="15"/>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row>
    <row r="348" spans="1:86" ht="12.75" customHeight="1" x14ac:dyDescent="0.2">
      <c r="A348" s="10"/>
      <c r="B348" s="10"/>
      <c r="C348" s="10"/>
      <c r="D348" s="10"/>
      <c r="E348" s="10"/>
      <c r="F348" s="10"/>
      <c r="G348" s="10"/>
      <c r="H348" s="10"/>
      <c r="I348" s="10"/>
      <c r="J348" s="10"/>
      <c r="K348" s="10"/>
      <c r="L348" s="10"/>
      <c r="M348" s="10"/>
      <c r="N348" s="10"/>
      <c r="O348" s="20"/>
      <c r="P348" s="20"/>
      <c r="Q348" s="20"/>
      <c r="R348" s="20"/>
      <c r="S348" s="20"/>
      <c r="T348" s="12"/>
      <c r="U348" s="15"/>
      <c r="V348" s="14"/>
      <c r="W348" s="14"/>
      <c r="X348" s="14"/>
      <c r="Y348" s="14"/>
      <c r="Z348" s="14"/>
      <c r="AA348" s="14"/>
      <c r="AB348" s="14"/>
      <c r="AC348" s="14"/>
      <c r="AD348" s="14"/>
      <c r="AE348" s="14"/>
      <c r="AF348" s="14"/>
      <c r="AJ348" s="15"/>
      <c r="AK348" s="15"/>
      <c r="AL348" s="15"/>
      <c r="AM348" s="15"/>
      <c r="AN348" s="15"/>
      <c r="AO348" s="15"/>
      <c r="AP348" s="15"/>
      <c r="AQ348" s="15"/>
      <c r="AR348" s="15"/>
      <c r="AS348" s="15"/>
      <c r="AT348" s="15"/>
      <c r="AU348" s="15"/>
      <c r="AV348" s="15"/>
      <c r="AW348" s="15"/>
      <c r="AX348" s="15"/>
      <c r="AY348" s="15"/>
      <c r="AZ348" s="15"/>
      <c r="BA348" s="15"/>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row>
    <row r="349" spans="1:86" x14ac:dyDescent="0.2">
      <c r="A349" s="10"/>
      <c r="B349" s="10"/>
      <c r="C349" s="10"/>
      <c r="D349" s="10"/>
      <c r="E349" s="10"/>
      <c r="F349" s="10"/>
      <c r="G349" s="10"/>
      <c r="H349" s="10"/>
      <c r="I349" s="10"/>
      <c r="J349" s="10"/>
      <c r="K349" s="10"/>
      <c r="L349" s="10"/>
      <c r="M349" s="10"/>
      <c r="N349" s="10"/>
      <c r="O349" s="20"/>
      <c r="P349" s="20"/>
      <c r="Q349" s="20"/>
      <c r="R349" s="20"/>
      <c r="S349" s="20"/>
      <c r="T349" s="12"/>
      <c r="U349" s="15"/>
      <c r="V349" s="14"/>
      <c r="W349" s="14"/>
      <c r="X349" s="14"/>
      <c r="Y349" s="14"/>
      <c r="Z349" s="14"/>
      <c r="AA349" s="14"/>
      <c r="AB349" s="14"/>
      <c r="AC349" s="14"/>
      <c r="AD349" s="14"/>
      <c r="AE349" s="14"/>
      <c r="AF349" s="14"/>
      <c r="AJ349" s="15"/>
      <c r="AK349" s="15"/>
      <c r="AL349" s="15"/>
      <c r="AM349" s="15"/>
      <c r="AN349" s="15"/>
      <c r="AO349" s="15"/>
      <c r="AP349" s="15"/>
      <c r="AQ349" s="15"/>
      <c r="AR349" s="15"/>
      <c r="AS349" s="15"/>
      <c r="AT349" s="15"/>
      <c r="AU349" s="15"/>
      <c r="AV349" s="15"/>
      <c r="AW349" s="15"/>
      <c r="AX349" s="15"/>
      <c r="AY349" s="15"/>
      <c r="AZ349" s="15"/>
      <c r="BA349" s="15"/>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row>
    <row r="350" spans="1:86" ht="12.75" customHeight="1" x14ac:dyDescent="0.2">
      <c r="A350" s="10"/>
      <c r="B350" s="10"/>
      <c r="C350" s="10"/>
      <c r="D350" s="10"/>
      <c r="E350" s="10"/>
      <c r="F350" s="10"/>
      <c r="G350" s="10"/>
      <c r="H350" s="10"/>
      <c r="I350" s="10"/>
      <c r="J350" s="10"/>
      <c r="K350" s="10"/>
      <c r="L350" s="10"/>
      <c r="M350" s="10"/>
      <c r="N350" s="10"/>
      <c r="O350" s="20"/>
      <c r="P350" s="20"/>
      <c r="Q350" s="20"/>
      <c r="R350" s="20"/>
      <c r="S350" s="20"/>
      <c r="T350" s="12"/>
      <c r="U350" s="15"/>
      <c r="V350" s="14"/>
      <c r="W350" s="14"/>
      <c r="X350" s="14"/>
      <c r="Y350" s="14"/>
      <c r="Z350" s="14"/>
      <c r="AA350" s="14"/>
      <c r="AB350" s="14"/>
      <c r="AC350" s="14"/>
      <c r="AD350" s="14"/>
      <c r="AE350" s="14"/>
      <c r="AF350" s="14"/>
      <c r="AJ350" s="15"/>
      <c r="AK350" s="15"/>
      <c r="AL350" s="15"/>
      <c r="AM350" s="15"/>
      <c r="AN350" s="15"/>
      <c r="AO350" s="15"/>
      <c r="AP350" s="15"/>
      <c r="AQ350" s="15"/>
      <c r="AR350" s="15"/>
      <c r="AS350" s="15"/>
      <c r="AT350" s="15"/>
      <c r="AU350" s="15"/>
      <c r="AV350" s="15"/>
      <c r="AW350" s="15"/>
      <c r="AX350" s="15"/>
      <c r="AY350" s="15"/>
      <c r="AZ350" s="15"/>
      <c r="BA350" s="15"/>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row>
    <row r="351" spans="1:86" ht="12.75" customHeight="1" x14ac:dyDescent="0.3">
      <c r="A351" s="20"/>
      <c r="B351" s="20"/>
      <c r="C351" s="20"/>
      <c r="D351" s="20"/>
      <c r="E351" s="20"/>
      <c r="F351" s="20"/>
      <c r="G351" s="20"/>
      <c r="H351" s="20"/>
      <c r="I351" s="20"/>
      <c r="J351" s="20"/>
      <c r="K351" s="20"/>
      <c r="L351" s="20"/>
      <c r="M351" s="20"/>
      <c r="N351" s="20"/>
      <c r="O351" s="20"/>
      <c r="P351" s="20"/>
      <c r="Q351" s="20"/>
      <c r="R351" s="20"/>
      <c r="S351" s="20"/>
      <c r="T351" s="12"/>
      <c r="U351" s="15"/>
      <c r="V351" s="33"/>
      <c r="W351" s="33"/>
      <c r="X351" s="33"/>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row>
    <row r="352" spans="1:86" ht="12.75" customHeight="1" x14ac:dyDescent="0.3">
      <c r="A352" s="20"/>
      <c r="B352" s="20"/>
      <c r="C352" s="20"/>
      <c r="D352" s="20"/>
      <c r="E352" s="20"/>
      <c r="F352" s="20"/>
      <c r="G352" s="20"/>
      <c r="H352" s="20"/>
      <c r="I352" s="20"/>
      <c r="J352" s="20"/>
      <c r="K352" s="20"/>
      <c r="L352" s="20"/>
      <c r="M352" s="20"/>
      <c r="N352" s="20"/>
      <c r="O352" s="20"/>
      <c r="P352" s="20"/>
      <c r="Q352" s="20"/>
      <c r="R352" s="20"/>
      <c r="S352" s="20"/>
      <c r="T352" s="12"/>
      <c r="U352" s="15"/>
      <c r="V352" s="33"/>
      <c r="W352" s="33"/>
      <c r="X352" s="33"/>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row>
    <row r="353" spans="1:121" ht="12.75" customHeight="1" x14ac:dyDescent="0.3">
      <c r="A353" s="20"/>
      <c r="B353" s="20"/>
      <c r="C353" s="20"/>
      <c r="D353" s="20"/>
      <c r="E353" s="20"/>
      <c r="F353" s="20"/>
      <c r="G353" s="20"/>
      <c r="H353" s="20"/>
      <c r="I353" s="20"/>
      <c r="J353" s="20"/>
      <c r="K353" s="20"/>
      <c r="L353" s="20"/>
      <c r="M353" s="20"/>
      <c r="N353" s="20"/>
      <c r="O353" s="20"/>
      <c r="P353" s="20"/>
      <c r="Q353" s="20"/>
      <c r="R353" s="20"/>
      <c r="S353" s="20"/>
      <c r="T353" s="12"/>
      <c r="U353" s="15"/>
      <c r="V353" s="33"/>
      <c r="W353" s="33"/>
      <c r="X353" s="33"/>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row>
    <row r="354" spans="1:121" ht="12.75" customHeight="1" x14ac:dyDescent="0.3">
      <c r="A354" s="20"/>
      <c r="B354" s="20"/>
      <c r="C354" s="20"/>
      <c r="D354" s="20"/>
      <c r="E354" s="20"/>
      <c r="F354" s="20"/>
      <c r="G354" s="20"/>
      <c r="H354" s="20"/>
      <c r="I354" s="20"/>
      <c r="J354" s="20"/>
      <c r="K354" s="20"/>
      <c r="L354" s="20"/>
      <c r="M354" s="20"/>
      <c r="N354" s="20"/>
      <c r="O354" s="20"/>
      <c r="P354" s="20"/>
      <c r="Q354" s="20"/>
      <c r="R354" s="20"/>
      <c r="S354" s="20"/>
      <c r="T354" s="12"/>
      <c r="U354" s="15"/>
      <c r="V354" s="33"/>
      <c r="W354" s="33"/>
      <c r="X354" s="33"/>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row>
    <row r="355" spans="1:121" s="10" customFormat="1" ht="12.75" customHeight="1" x14ac:dyDescent="0.2">
      <c r="A355" s="20"/>
      <c r="B355" s="20"/>
      <c r="C355" s="20"/>
      <c r="D355" s="20"/>
      <c r="E355" s="20"/>
      <c r="F355" s="20"/>
      <c r="G355" s="20"/>
      <c r="H355" s="20"/>
      <c r="I355" s="20"/>
      <c r="J355" s="20"/>
      <c r="K355" s="20"/>
      <c r="L355" s="20"/>
      <c r="M355" s="20"/>
      <c r="N355" s="20"/>
      <c r="O355" s="20"/>
      <c r="P355" s="20"/>
      <c r="Q355" s="20"/>
      <c r="R355" s="20"/>
      <c r="S355" s="20"/>
      <c r="T355" s="12"/>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row>
    <row r="356" spans="1:121" ht="12.75" customHeight="1" x14ac:dyDescent="0.3">
      <c r="A356" s="20"/>
      <c r="B356" s="20"/>
      <c r="C356" s="20"/>
      <c r="D356" s="20"/>
      <c r="E356" s="20"/>
      <c r="F356" s="20"/>
      <c r="G356" s="20"/>
      <c r="H356" s="20"/>
      <c r="I356" s="20"/>
      <c r="J356" s="20"/>
      <c r="K356" s="20"/>
      <c r="L356" s="20"/>
      <c r="M356" s="20"/>
      <c r="N356" s="20"/>
      <c r="O356" s="20"/>
      <c r="P356" s="20"/>
      <c r="Q356" s="20"/>
      <c r="R356" s="20"/>
      <c r="S356" s="20"/>
      <c r="T356" s="12"/>
      <c r="U356" s="15"/>
      <c r="V356" s="33"/>
      <c r="W356" s="33"/>
      <c r="X356" s="33"/>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row>
    <row r="357" spans="1:121" ht="12.75" customHeight="1" x14ac:dyDescent="0.3">
      <c r="A357" s="20"/>
      <c r="B357" s="20"/>
      <c r="C357" s="20"/>
      <c r="D357" s="20"/>
      <c r="E357" s="20"/>
      <c r="F357" s="20"/>
      <c r="G357" s="20"/>
      <c r="H357" s="20"/>
      <c r="I357" s="20"/>
      <c r="J357" s="20"/>
      <c r="K357" s="20"/>
      <c r="L357" s="20"/>
      <c r="M357" s="20"/>
      <c r="N357" s="20"/>
      <c r="O357" s="20"/>
      <c r="P357" s="20"/>
      <c r="Q357" s="20"/>
      <c r="R357" s="20"/>
      <c r="S357" s="20"/>
      <c r="T357" s="12"/>
      <c r="U357" s="15"/>
      <c r="V357" s="33"/>
      <c r="W357" s="33"/>
      <c r="X357" s="33"/>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row>
    <row r="358" spans="1:121" ht="12.75" customHeight="1" x14ac:dyDescent="0.3">
      <c r="A358" s="20"/>
      <c r="B358" s="20"/>
      <c r="C358" s="20"/>
      <c r="D358" s="20"/>
      <c r="E358" s="20"/>
      <c r="F358" s="20"/>
      <c r="G358" s="20"/>
      <c r="H358" s="20"/>
      <c r="I358" s="20"/>
      <c r="J358" s="20"/>
      <c r="K358" s="20"/>
      <c r="L358" s="20"/>
      <c r="M358" s="20"/>
      <c r="N358" s="20"/>
      <c r="O358" s="20"/>
      <c r="P358" s="20"/>
      <c r="Q358" s="20"/>
      <c r="R358" s="20"/>
      <c r="S358" s="20"/>
      <c r="T358" s="12"/>
      <c r="U358" s="15"/>
      <c r="V358" s="33"/>
      <c r="W358" s="33"/>
      <c r="X358" s="33"/>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row>
    <row r="359" spans="1:121" ht="12.75" customHeight="1" x14ac:dyDescent="0.3">
      <c r="A359" s="20"/>
      <c r="B359" s="20"/>
      <c r="C359" s="20"/>
      <c r="D359" s="20"/>
      <c r="E359" s="20"/>
      <c r="F359" s="20"/>
      <c r="G359" s="20"/>
      <c r="H359" s="20"/>
      <c r="I359" s="20"/>
      <c r="J359" s="20"/>
      <c r="K359" s="20"/>
      <c r="L359" s="20"/>
      <c r="M359" s="20"/>
      <c r="N359" s="20"/>
      <c r="O359" s="20"/>
      <c r="P359" s="20"/>
      <c r="Q359" s="20"/>
      <c r="R359" s="20"/>
      <c r="S359" s="20"/>
      <c r="T359" s="12"/>
      <c r="U359" s="15"/>
      <c r="V359" s="33"/>
      <c r="W359" s="33"/>
      <c r="X359" s="33"/>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row>
    <row r="360" spans="1:121" ht="12.75" customHeight="1" x14ac:dyDescent="0.3">
      <c r="A360" s="20"/>
      <c r="B360" s="20"/>
      <c r="C360" s="20"/>
      <c r="D360" s="20"/>
      <c r="E360" s="20"/>
      <c r="F360" s="20"/>
      <c r="G360" s="20"/>
      <c r="H360" s="20"/>
      <c r="I360" s="20"/>
      <c r="J360" s="20"/>
      <c r="K360" s="20"/>
      <c r="L360" s="20"/>
      <c r="M360" s="20"/>
      <c r="N360" s="20"/>
      <c r="O360" s="20"/>
      <c r="P360" s="20"/>
      <c r="Q360" s="20"/>
      <c r="R360" s="20"/>
      <c r="S360" s="20"/>
      <c r="T360" s="104"/>
      <c r="U360" s="15"/>
      <c r="V360" s="33"/>
      <c r="W360" s="33"/>
      <c r="X360" s="33"/>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row>
    <row r="361" spans="1:121" ht="12.75" customHeight="1" x14ac:dyDescent="0.3">
      <c r="A361" s="20"/>
      <c r="B361" s="20"/>
      <c r="C361" s="20"/>
      <c r="D361" s="20"/>
      <c r="E361" s="20"/>
      <c r="F361" s="20"/>
      <c r="G361" s="20"/>
      <c r="H361" s="20"/>
      <c r="I361" s="20"/>
      <c r="J361" s="20"/>
      <c r="K361" s="20"/>
      <c r="L361" s="20"/>
      <c r="M361" s="20"/>
      <c r="N361" s="20"/>
      <c r="O361" s="20"/>
      <c r="P361" s="20"/>
      <c r="Q361" s="20"/>
      <c r="R361" s="20"/>
      <c r="S361" s="20"/>
      <c r="T361" s="104"/>
      <c r="U361" s="15"/>
      <c r="V361" s="33"/>
      <c r="W361" s="33"/>
      <c r="X361" s="33"/>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row>
    <row r="362" spans="1:121" ht="12.75" customHeight="1" x14ac:dyDescent="0.3">
      <c r="A362" s="10"/>
      <c r="B362" s="10"/>
      <c r="C362" s="10"/>
      <c r="D362" s="10"/>
      <c r="E362" s="10"/>
      <c r="F362" s="10"/>
      <c r="G362" s="10"/>
      <c r="H362" s="10"/>
      <c r="I362" s="10"/>
      <c r="J362" s="10"/>
      <c r="K362" s="10"/>
      <c r="L362" s="10"/>
      <c r="M362" s="10"/>
      <c r="N362" s="10"/>
      <c r="O362" s="10"/>
      <c r="P362" s="10"/>
      <c r="Q362" s="10"/>
      <c r="R362" s="10"/>
      <c r="S362" s="10"/>
      <c r="T362" s="104"/>
      <c r="U362" s="15"/>
      <c r="V362" s="33"/>
      <c r="W362" s="33"/>
      <c r="X362" s="33"/>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row>
    <row r="363" spans="1:121" ht="12.75" customHeight="1" x14ac:dyDescent="0.3">
      <c r="A363" s="10"/>
      <c r="B363" s="10"/>
      <c r="C363" s="10"/>
      <c r="D363" s="10"/>
      <c r="E363" s="10"/>
      <c r="F363" s="10"/>
      <c r="G363" s="10"/>
      <c r="H363" s="10"/>
      <c r="I363" s="10"/>
      <c r="J363" s="10"/>
      <c r="K363" s="10"/>
      <c r="L363" s="10"/>
      <c r="M363" s="10"/>
      <c r="N363" s="10"/>
      <c r="O363" s="10"/>
      <c r="P363" s="10"/>
      <c r="Q363" s="10"/>
      <c r="R363" s="10"/>
      <c r="S363" s="10"/>
      <c r="T363" s="104"/>
      <c r="U363" s="15"/>
      <c r="V363" s="33"/>
      <c r="W363" s="33"/>
      <c r="X363" s="33"/>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row>
    <row r="364" spans="1:121" ht="12.75" customHeight="1" x14ac:dyDescent="0.3">
      <c r="A364" s="10"/>
      <c r="B364" s="10"/>
      <c r="C364" s="10"/>
      <c r="D364" s="10"/>
      <c r="E364" s="10"/>
      <c r="F364" s="10"/>
      <c r="G364" s="10"/>
      <c r="H364" s="10"/>
      <c r="I364" s="10"/>
      <c r="J364" s="10"/>
      <c r="K364" s="10"/>
      <c r="L364" s="10"/>
      <c r="M364" s="10"/>
      <c r="N364" s="10"/>
      <c r="O364" s="10"/>
      <c r="P364" s="10"/>
      <c r="Q364" s="10"/>
      <c r="R364" s="10"/>
      <c r="S364" s="10"/>
      <c r="T364" s="104"/>
      <c r="U364" s="15"/>
      <c r="V364" s="33"/>
      <c r="W364" s="33"/>
      <c r="X364" s="33"/>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row>
    <row r="365" spans="1:121" ht="15" x14ac:dyDescent="0.3">
      <c r="A365" s="10"/>
      <c r="B365" s="10"/>
      <c r="C365" s="10"/>
      <c r="D365" s="10"/>
      <c r="E365" s="10"/>
      <c r="F365" s="10"/>
      <c r="G365" s="10"/>
      <c r="H365" s="10"/>
      <c r="I365" s="10"/>
      <c r="J365" s="10"/>
      <c r="K365" s="10"/>
      <c r="L365" s="10"/>
      <c r="M365" s="10"/>
      <c r="N365" s="10"/>
      <c r="O365" s="10"/>
      <c r="P365" s="10"/>
      <c r="Q365" s="10"/>
      <c r="R365" s="10"/>
      <c r="S365" s="10"/>
      <c r="T365" s="14"/>
      <c r="U365" s="15"/>
      <c r="V365" s="33"/>
      <c r="W365" s="33"/>
      <c r="X365" s="33"/>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row>
    <row r="366" spans="1:121" ht="12.75" customHeight="1" x14ac:dyDescent="0.3">
      <c r="A366" s="10"/>
      <c r="B366" s="10"/>
      <c r="C366" s="10"/>
      <c r="D366" s="10"/>
      <c r="E366" s="10"/>
      <c r="F366" s="10"/>
      <c r="G366" s="10"/>
      <c r="H366" s="10"/>
      <c r="I366" s="10"/>
      <c r="J366" s="10"/>
      <c r="K366" s="10"/>
      <c r="L366" s="10"/>
      <c r="M366" s="10"/>
      <c r="N366" s="10"/>
      <c r="O366" s="10"/>
      <c r="P366" s="10"/>
      <c r="Q366" s="10"/>
      <c r="R366" s="10"/>
      <c r="S366" s="10"/>
      <c r="T366" s="104"/>
      <c r="U366" s="15"/>
      <c r="V366" s="33"/>
      <c r="W366" s="33"/>
      <c r="X366" s="33"/>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row>
    <row r="367" spans="1:121" ht="12.75" customHeight="1" x14ac:dyDescent="0.3">
      <c r="A367" s="10"/>
      <c r="B367" s="10"/>
      <c r="C367" s="10"/>
      <c r="D367" s="10"/>
      <c r="E367" s="10"/>
      <c r="F367" s="10"/>
      <c r="G367" s="10"/>
      <c r="H367" s="10"/>
      <c r="I367" s="10"/>
      <c r="J367" s="10"/>
      <c r="K367" s="10"/>
      <c r="L367" s="10"/>
      <c r="M367" s="10"/>
      <c r="N367" s="10"/>
      <c r="O367" s="10"/>
      <c r="P367" s="10"/>
      <c r="Q367" s="10"/>
      <c r="R367" s="10"/>
      <c r="S367" s="10"/>
      <c r="T367" s="104"/>
      <c r="U367" s="15"/>
      <c r="V367" s="33"/>
      <c r="W367" s="33"/>
      <c r="X367" s="33"/>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row>
    <row r="368" spans="1:121" ht="12.75" customHeight="1" x14ac:dyDescent="0.3">
      <c r="A368" s="10"/>
      <c r="B368" s="10"/>
      <c r="C368" s="10"/>
      <c r="D368" s="10"/>
      <c r="E368" s="10"/>
      <c r="F368" s="10"/>
      <c r="G368" s="10"/>
      <c r="H368" s="10"/>
      <c r="I368" s="10"/>
      <c r="J368" s="10"/>
      <c r="K368" s="10"/>
      <c r="L368" s="10"/>
      <c r="M368" s="10"/>
      <c r="N368" s="10"/>
      <c r="O368" s="10"/>
      <c r="P368" s="10"/>
      <c r="Q368" s="10"/>
      <c r="R368" s="10"/>
      <c r="S368" s="10"/>
      <c r="T368" s="104"/>
      <c r="U368" s="15"/>
      <c r="V368" s="33"/>
      <c r="W368" s="33"/>
      <c r="X368" s="33"/>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row>
    <row r="369" spans="1:86" ht="12.75" customHeight="1" x14ac:dyDescent="0.3">
      <c r="A369" s="10"/>
      <c r="B369" s="10"/>
      <c r="C369" s="10"/>
      <c r="D369" s="10"/>
      <c r="E369" s="10"/>
      <c r="F369" s="10"/>
      <c r="G369" s="10"/>
      <c r="H369" s="10"/>
      <c r="I369" s="10"/>
      <c r="J369" s="10"/>
      <c r="K369" s="10"/>
      <c r="L369" s="10"/>
      <c r="M369" s="10"/>
      <c r="N369" s="10"/>
      <c r="O369" s="10"/>
      <c r="P369" s="10"/>
      <c r="Q369" s="10"/>
      <c r="R369" s="10"/>
      <c r="S369" s="10"/>
      <c r="T369" s="12"/>
      <c r="U369" s="15"/>
      <c r="V369" s="33"/>
      <c r="W369" s="33"/>
      <c r="X369" s="33"/>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row>
    <row r="370" spans="1:86" ht="12.75" customHeight="1" x14ac:dyDescent="0.3">
      <c r="A370" s="20"/>
      <c r="B370" s="20"/>
      <c r="C370" s="20"/>
      <c r="D370" s="20"/>
      <c r="E370" s="20"/>
      <c r="F370" s="20"/>
      <c r="G370" s="20"/>
      <c r="H370" s="10"/>
      <c r="I370" s="77"/>
      <c r="J370" s="77"/>
      <c r="K370" s="77"/>
      <c r="L370" s="77"/>
      <c r="M370" s="77"/>
      <c r="N370" s="77"/>
      <c r="O370" s="77"/>
      <c r="P370" s="77"/>
      <c r="Q370" s="77"/>
      <c r="R370" s="20"/>
      <c r="S370" s="20"/>
      <c r="T370" s="12"/>
      <c r="U370" s="15"/>
      <c r="V370" s="33"/>
      <c r="W370" s="33"/>
      <c r="X370" s="33"/>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row>
    <row r="371" spans="1:86" ht="12.75" customHeight="1" x14ac:dyDescent="0.3">
      <c r="A371" s="20"/>
      <c r="B371" s="20"/>
      <c r="C371" s="20"/>
      <c r="D371" s="20"/>
      <c r="E371" s="20"/>
      <c r="F371" s="20"/>
      <c r="G371" s="20"/>
      <c r="H371" s="20"/>
      <c r="I371" s="20"/>
      <c r="J371" s="20"/>
      <c r="K371" s="20"/>
      <c r="L371" s="20"/>
      <c r="M371" s="20"/>
      <c r="N371" s="20"/>
      <c r="O371" s="20"/>
      <c r="P371" s="20"/>
      <c r="Q371" s="20"/>
      <c r="R371" s="20"/>
      <c r="S371" s="20"/>
      <c r="T371" s="12"/>
      <c r="U371" s="15"/>
      <c r="V371" s="33"/>
      <c r="W371" s="33"/>
      <c r="X371" s="33"/>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row>
    <row r="372" spans="1:86" ht="12.75" customHeight="1" x14ac:dyDescent="0.3">
      <c r="A372" s="20"/>
      <c r="B372" s="94" t="s">
        <v>240</v>
      </c>
      <c r="C372" s="10"/>
      <c r="D372" s="94"/>
      <c r="E372" s="94"/>
      <c r="F372" s="94"/>
      <c r="G372" s="94"/>
      <c r="H372" s="94"/>
      <c r="I372" s="94"/>
      <c r="J372" s="94"/>
      <c r="K372" s="20"/>
      <c r="L372" s="20"/>
      <c r="M372" s="10"/>
      <c r="N372" s="20"/>
      <c r="O372" s="20"/>
      <c r="P372" s="20"/>
      <c r="Q372" s="20"/>
      <c r="R372" s="20"/>
      <c r="S372" s="20"/>
      <c r="T372" s="12"/>
      <c r="U372" s="15"/>
      <c r="V372" s="33"/>
      <c r="W372" s="33"/>
      <c r="X372" s="33"/>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row>
    <row r="373" spans="1:86" ht="12.75" customHeight="1" x14ac:dyDescent="0.3">
      <c r="A373" s="20"/>
      <c r="B373" s="57"/>
      <c r="C373" s="10"/>
      <c r="D373" s="57"/>
      <c r="E373" s="57"/>
      <c r="F373" s="57"/>
      <c r="G373" s="57"/>
      <c r="H373" s="57"/>
      <c r="I373" s="57"/>
      <c r="J373" s="57"/>
      <c r="K373" s="20"/>
      <c r="L373" s="20"/>
      <c r="M373" s="20"/>
      <c r="N373" s="20"/>
      <c r="O373" s="20"/>
      <c r="P373" s="20"/>
      <c r="Q373" s="20"/>
      <c r="R373" s="20"/>
      <c r="S373" s="20"/>
      <c r="T373" s="12"/>
      <c r="U373" s="15"/>
      <c r="V373" s="33"/>
      <c r="W373" s="33"/>
      <c r="X373" s="33"/>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row>
    <row r="374" spans="1:86" ht="18" x14ac:dyDescent="0.3">
      <c r="A374" s="20"/>
      <c r="B374" s="77" t="s">
        <v>241</v>
      </c>
      <c r="C374" s="10"/>
      <c r="D374" s="77"/>
      <c r="E374" s="77"/>
      <c r="F374" s="77"/>
      <c r="G374" s="77"/>
      <c r="H374" s="77"/>
      <c r="I374" s="77"/>
      <c r="J374" s="10"/>
      <c r="K374" s="144" t="s">
        <v>309</v>
      </c>
      <c r="L374" s="10"/>
      <c r="M374" s="10"/>
      <c r="N374" s="10"/>
      <c r="O374" s="20"/>
      <c r="P374" s="10"/>
      <c r="Q374" s="20"/>
      <c r="R374" s="20"/>
      <c r="S374" s="10"/>
      <c r="T374" s="12"/>
      <c r="U374" s="15"/>
      <c r="V374" s="33"/>
      <c r="W374" s="33"/>
      <c r="X374" s="33"/>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row>
    <row r="375" spans="1:86" ht="12.75" customHeight="1" x14ac:dyDescent="0.3">
      <c r="A375" s="20"/>
      <c r="B375" s="77" t="s">
        <v>242</v>
      </c>
      <c r="C375" s="10"/>
      <c r="D375" s="77"/>
      <c r="E375" s="77"/>
      <c r="F375" s="77"/>
      <c r="G375" s="77"/>
      <c r="H375" s="77"/>
      <c r="I375" s="77"/>
      <c r="J375" s="10"/>
      <c r="K375" s="77" t="s">
        <v>310</v>
      </c>
      <c r="L375" s="20"/>
      <c r="M375" s="20"/>
      <c r="N375" s="20"/>
      <c r="O375" s="20"/>
      <c r="P375" s="10"/>
      <c r="Q375" s="20"/>
      <c r="R375" s="20"/>
      <c r="S375" s="20"/>
      <c r="T375" s="12"/>
      <c r="U375" s="15"/>
      <c r="V375" s="33"/>
      <c r="W375" s="33"/>
      <c r="X375" s="33"/>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row>
    <row r="376" spans="1:86" ht="12.75" customHeight="1" x14ac:dyDescent="0.3">
      <c r="A376" s="20"/>
      <c r="B376" s="77" t="s">
        <v>243</v>
      </c>
      <c r="C376" s="10"/>
      <c r="D376" s="77"/>
      <c r="E376" s="77"/>
      <c r="F376" s="77"/>
      <c r="G376" s="77"/>
      <c r="H376" s="77"/>
      <c r="I376" s="77"/>
      <c r="J376" s="77"/>
      <c r="K376" s="20"/>
      <c r="L376" s="20"/>
      <c r="M376" s="20"/>
      <c r="N376" s="20"/>
      <c r="O376" s="20"/>
      <c r="P376" s="10"/>
      <c r="Q376" s="20"/>
      <c r="R376" s="20"/>
      <c r="S376" s="20"/>
      <c r="T376" s="12"/>
      <c r="U376" s="15"/>
      <c r="V376" s="33"/>
      <c r="W376" s="33"/>
      <c r="X376" s="33"/>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row>
    <row r="377" spans="1:86" ht="12.75" customHeight="1" x14ac:dyDescent="0.3">
      <c r="A377" s="20"/>
      <c r="B377" s="20"/>
      <c r="C377" s="10"/>
      <c r="D377" s="109"/>
      <c r="E377" s="109"/>
      <c r="F377" s="109"/>
      <c r="G377" s="109"/>
      <c r="H377" s="109"/>
      <c r="I377" s="109"/>
      <c r="J377" s="109"/>
      <c r="K377" s="109"/>
      <c r="L377" s="109"/>
      <c r="M377" s="20"/>
      <c r="N377" s="20"/>
      <c r="O377" s="20"/>
      <c r="P377" s="10"/>
      <c r="Q377" s="20"/>
      <c r="R377" s="20"/>
      <c r="S377" s="20"/>
      <c r="T377" s="12"/>
      <c r="U377" s="15"/>
      <c r="V377" s="33"/>
      <c r="W377" s="33"/>
      <c r="X377" s="33"/>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row>
    <row r="378" spans="1:86" ht="12.75" customHeight="1" x14ac:dyDescent="0.3">
      <c r="A378" s="20"/>
      <c r="B378" s="20"/>
      <c r="C378" s="20"/>
      <c r="D378" s="20"/>
      <c r="E378" s="20"/>
      <c r="F378" s="20"/>
      <c r="G378" s="20"/>
      <c r="H378" s="10"/>
      <c r="I378" s="77"/>
      <c r="J378" s="77"/>
      <c r="K378" s="77"/>
      <c r="L378" s="77"/>
      <c r="M378" s="77"/>
      <c r="N378" s="77"/>
      <c r="O378" s="77"/>
      <c r="P378" s="77"/>
      <c r="Q378" s="77"/>
      <c r="R378" s="20"/>
      <c r="S378" s="20"/>
      <c r="T378" s="12"/>
      <c r="U378" s="15"/>
      <c r="V378" s="33"/>
      <c r="W378" s="33"/>
      <c r="X378" s="33"/>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row>
    <row r="379" spans="1:86" ht="12.75" customHeight="1" x14ac:dyDescent="0.3">
      <c r="A379" s="20"/>
      <c r="B379" s="20"/>
      <c r="C379" s="20"/>
      <c r="D379" s="20"/>
      <c r="E379" s="20"/>
      <c r="F379" s="20"/>
      <c r="G379" s="20"/>
      <c r="H379" s="10"/>
      <c r="I379" s="77"/>
      <c r="J379" s="77"/>
      <c r="K379" s="77"/>
      <c r="L379" s="77"/>
      <c r="M379" s="77"/>
      <c r="N379" s="77"/>
      <c r="O379" s="77"/>
      <c r="P379" s="77"/>
      <c r="Q379" s="77"/>
      <c r="R379" s="20"/>
      <c r="S379" s="20"/>
      <c r="T379" s="12"/>
      <c r="U379" s="15"/>
      <c r="V379" s="33"/>
      <c r="W379" s="33"/>
      <c r="X379" s="33"/>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row>
    <row r="380" spans="1:86" ht="12.75" customHeight="1" x14ac:dyDescent="0.3">
      <c r="A380" s="20"/>
      <c r="B380" s="20"/>
      <c r="C380" s="20"/>
      <c r="D380" s="20"/>
      <c r="E380" s="20"/>
      <c r="F380" s="20"/>
      <c r="G380" s="20"/>
      <c r="H380" s="10"/>
      <c r="I380" s="77"/>
      <c r="J380" s="77"/>
      <c r="K380" s="77"/>
      <c r="L380" s="77"/>
      <c r="M380" s="77"/>
      <c r="N380" s="77"/>
      <c r="O380" s="77"/>
      <c r="P380" s="77"/>
      <c r="Q380" s="77"/>
      <c r="R380" s="20"/>
      <c r="S380" s="20"/>
      <c r="T380" s="12"/>
      <c r="U380" s="15"/>
      <c r="V380" s="33"/>
      <c r="W380" s="33"/>
      <c r="X380" s="33"/>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row>
    <row r="381" spans="1:86" ht="12.75" customHeight="1" x14ac:dyDescent="0.3">
      <c r="A381" s="20"/>
      <c r="B381" s="20"/>
      <c r="C381" s="20"/>
      <c r="D381" s="20"/>
      <c r="E381" s="20"/>
      <c r="F381" s="20"/>
      <c r="G381" s="20"/>
      <c r="H381" s="20"/>
      <c r="I381" s="20"/>
      <c r="J381" s="20"/>
      <c r="K381" s="20"/>
      <c r="L381" s="20"/>
      <c r="M381" s="20"/>
      <c r="N381" s="20"/>
      <c r="O381" s="10"/>
      <c r="P381" s="10"/>
      <c r="Q381" s="10"/>
      <c r="R381" s="20"/>
      <c r="S381" s="20"/>
      <c r="T381" s="12"/>
      <c r="U381" s="15"/>
      <c r="V381" s="33"/>
      <c r="W381" s="33"/>
      <c r="X381" s="33"/>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row>
    <row r="382" spans="1:86" ht="18.75" x14ac:dyDescent="0.3">
      <c r="A382" s="20"/>
      <c r="B382" s="260" t="s">
        <v>288</v>
      </c>
      <c r="C382" s="20"/>
      <c r="D382" s="20"/>
      <c r="E382" s="20"/>
      <c r="F382" s="20"/>
      <c r="G382" s="20"/>
      <c r="H382" s="20"/>
      <c r="I382" s="20"/>
      <c r="J382" s="20"/>
      <c r="K382" s="20"/>
      <c r="L382" s="20"/>
      <c r="M382" s="20"/>
      <c r="N382" s="20"/>
      <c r="O382" s="20"/>
      <c r="P382" s="20"/>
      <c r="Q382" s="20"/>
      <c r="R382" s="20"/>
      <c r="S382" s="20"/>
      <c r="T382" s="12"/>
      <c r="U382" s="15"/>
      <c r="V382" s="33"/>
      <c r="W382" s="33"/>
      <c r="X382" s="33"/>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row>
    <row r="383" spans="1:86" ht="12.75" customHeight="1" x14ac:dyDescent="0.3">
      <c r="A383" s="20"/>
      <c r="B383" s="20"/>
      <c r="C383" s="20"/>
      <c r="D383" s="20"/>
      <c r="E383" s="20"/>
      <c r="F383" s="20"/>
      <c r="G383" s="20"/>
      <c r="H383" s="20"/>
      <c r="I383" s="20"/>
      <c r="J383" s="20"/>
      <c r="K383" s="20"/>
      <c r="L383" s="20"/>
      <c r="M383" s="20"/>
      <c r="N383" s="20"/>
      <c r="O383" s="20"/>
      <c r="P383" s="20"/>
      <c r="Q383" s="20"/>
      <c r="R383" s="20"/>
      <c r="S383" s="20"/>
      <c r="T383" s="12"/>
      <c r="U383" s="15"/>
      <c r="V383" s="33"/>
      <c r="W383" s="33"/>
      <c r="X383" s="33"/>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row>
    <row r="384" spans="1:86" ht="18" x14ac:dyDescent="0.35">
      <c r="A384" s="20"/>
      <c r="B384" s="522" t="str">
        <f>IF(Relevé!E207="non","Votre chasse d'eau :"," ")</f>
        <v xml:space="preserve"> </v>
      </c>
      <c r="C384" s="522"/>
      <c r="D384" s="522"/>
      <c r="E384" s="522"/>
      <c r="F384" s="522"/>
      <c r="G384" s="20"/>
      <c r="H384" s="522" t="str">
        <f>IF(Relevé!E207="oui","Votre chasse d'eau :"," ")</f>
        <v xml:space="preserve"> </v>
      </c>
      <c r="I384" s="522"/>
      <c r="J384" s="522"/>
      <c r="K384" s="522"/>
      <c r="L384" s="522"/>
      <c r="M384" s="522"/>
      <c r="N384" s="157"/>
      <c r="O384" s="10"/>
      <c r="P384" s="10"/>
      <c r="Q384" s="10"/>
      <c r="R384" s="10"/>
      <c r="S384" s="20"/>
      <c r="T384" s="12"/>
      <c r="U384" s="15"/>
      <c r="V384" s="33"/>
      <c r="W384" s="33"/>
      <c r="X384" s="33"/>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row>
    <row r="385" spans="1:86" ht="12.75" customHeight="1" x14ac:dyDescent="0.3">
      <c r="A385" s="20"/>
      <c r="B385" s="20"/>
      <c r="C385" s="20"/>
      <c r="D385" s="20"/>
      <c r="E385" s="20"/>
      <c r="F385" s="20"/>
      <c r="G385" s="20"/>
      <c r="H385" s="20"/>
      <c r="I385" s="10"/>
      <c r="J385" s="20"/>
      <c r="K385" s="20"/>
      <c r="L385" s="20"/>
      <c r="M385" s="20"/>
      <c r="N385" s="20"/>
      <c r="O385" s="10"/>
      <c r="P385" s="10"/>
      <c r="Q385" s="10"/>
      <c r="R385" s="10"/>
      <c r="S385" s="20"/>
      <c r="T385" s="12"/>
      <c r="U385" s="15"/>
      <c r="V385" s="33"/>
      <c r="W385" s="33"/>
      <c r="X385" s="33"/>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row>
    <row r="386" spans="1:86" ht="16.5" x14ac:dyDescent="0.3">
      <c r="A386" s="20"/>
      <c r="B386" s="20"/>
      <c r="C386" s="116" t="s">
        <v>284</v>
      </c>
      <c r="D386" s="20"/>
      <c r="E386" s="20"/>
      <c r="F386" s="20"/>
      <c r="G386" s="10"/>
      <c r="H386" s="10"/>
      <c r="I386" s="10"/>
      <c r="J386" s="137" t="s">
        <v>285</v>
      </c>
      <c r="K386" s="10"/>
      <c r="L386" s="20"/>
      <c r="M386" s="10"/>
      <c r="N386" s="20"/>
      <c r="O386" s="20"/>
      <c r="P386" s="20"/>
      <c r="Q386" s="20"/>
      <c r="R386" s="20"/>
      <c r="S386" s="20"/>
      <c r="T386" s="12"/>
      <c r="U386" s="15"/>
      <c r="V386" s="33"/>
      <c r="W386" s="33"/>
      <c r="X386" s="33"/>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row>
    <row r="387" spans="1:86" ht="16.5" x14ac:dyDescent="0.3">
      <c r="A387" s="20"/>
      <c r="B387" s="20"/>
      <c r="C387" s="116"/>
      <c r="D387" s="20"/>
      <c r="E387" s="20"/>
      <c r="F387" s="20"/>
      <c r="G387" s="10"/>
      <c r="H387" s="116"/>
      <c r="I387" s="20"/>
      <c r="J387" s="20"/>
      <c r="K387" s="10"/>
      <c r="L387" s="20"/>
      <c r="M387" s="10"/>
      <c r="N387" s="20"/>
      <c r="O387" s="20"/>
      <c r="P387" s="20"/>
      <c r="Q387" s="20"/>
      <c r="R387" s="20"/>
      <c r="S387" s="20"/>
      <c r="T387" s="12"/>
      <c r="U387" s="15"/>
      <c r="V387" s="33"/>
      <c r="W387" s="33"/>
      <c r="X387" s="33"/>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row>
    <row r="388" spans="1:86" ht="16.5" x14ac:dyDescent="0.35">
      <c r="A388" s="20"/>
      <c r="B388" s="20"/>
      <c r="C388" s="20"/>
      <c r="D388" s="20"/>
      <c r="E388" s="20"/>
      <c r="F388" s="20"/>
      <c r="G388" s="10"/>
      <c r="H388" s="10"/>
      <c r="I388" s="117" t="s">
        <v>286</v>
      </c>
      <c r="J388" s="20"/>
      <c r="K388" s="10"/>
      <c r="L388" s="115" t="s">
        <v>287</v>
      </c>
      <c r="M388" s="10"/>
      <c r="N388" s="20"/>
      <c r="O388" s="20"/>
      <c r="P388" s="20"/>
      <c r="Q388" s="20"/>
      <c r="R388" s="20"/>
      <c r="S388" s="20"/>
      <c r="T388" s="12"/>
      <c r="U388" s="15"/>
      <c r="V388" s="33"/>
      <c r="W388" s="33"/>
      <c r="X388" s="33"/>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row>
    <row r="389" spans="1:86" ht="16.5" x14ac:dyDescent="0.35">
      <c r="A389" s="20"/>
      <c r="B389" s="20"/>
      <c r="C389" s="20"/>
      <c r="D389" s="20"/>
      <c r="E389" s="20"/>
      <c r="F389" s="20"/>
      <c r="G389" s="20"/>
      <c r="H389" s="20"/>
      <c r="I389" s="10"/>
      <c r="J389" s="20"/>
      <c r="K389" s="10"/>
      <c r="L389" s="115"/>
      <c r="M389" s="10"/>
      <c r="N389" s="20"/>
      <c r="O389" s="20"/>
      <c r="P389" s="20"/>
      <c r="Q389" s="20"/>
      <c r="R389" s="20"/>
      <c r="S389" s="20"/>
      <c r="T389" s="12"/>
      <c r="U389" s="15"/>
      <c r="V389" s="33"/>
      <c r="W389" s="33"/>
      <c r="X389" s="33"/>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row>
    <row r="390" spans="1:86" ht="12.75" customHeight="1" x14ac:dyDescent="0.3">
      <c r="A390" s="20"/>
      <c r="B390" s="20"/>
      <c r="C390" s="20"/>
      <c r="D390" s="20"/>
      <c r="E390" s="20"/>
      <c r="F390" s="20"/>
      <c r="G390" s="20"/>
      <c r="H390" s="20"/>
      <c r="I390" s="10"/>
      <c r="J390" s="20"/>
      <c r="K390" s="20"/>
      <c r="L390" s="20"/>
      <c r="M390" s="20"/>
      <c r="N390" s="20"/>
      <c r="O390" s="20"/>
      <c r="P390" s="20"/>
      <c r="Q390" s="20"/>
      <c r="R390" s="20"/>
      <c r="S390" s="20"/>
      <c r="T390" s="12"/>
      <c r="U390" s="15"/>
      <c r="V390" s="33"/>
      <c r="W390" s="33"/>
      <c r="X390" s="33"/>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row>
    <row r="391" spans="1:86" ht="12.75" customHeight="1" x14ac:dyDescent="0.3">
      <c r="A391" s="20"/>
      <c r="B391" s="20"/>
      <c r="C391" s="20"/>
      <c r="D391" s="20"/>
      <c r="E391" s="20"/>
      <c r="F391" s="20"/>
      <c r="G391" s="20"/>
      <c r="H391" s="20"/>
      <c r="I391" s="20"/>
      <c r="J391" s="20"/>
      <c r="K391" s="20"/>
      <c r="L391" s="20"/>
      <c r="M391" s="20"/>
      <c r="N391" s="20"/>
      <c r="O391" s="20"/>
      <c r="P391" s="20"/>
      <c r="Q391" s="20"/>
      <c r="R391" s="20"/>
      <c r="S391" s="20"/>
      <c r="T391" s="12"/>
      <c r="U391" s="15"/>
      <c r="V391" s="33"/>
      <c r="W391" s="33"/>
      <c r="X391" s="33"/>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row>
    <row r="392" spans="1:86" ht="12.75" customHeight="1" x14ac:dyDescent="0.3">
      <c r="A392" s="20"/>
      <c r="B392" s="20"/>
      <c r="C392" s="20"/>
      <c r="D392" s="20"/>
      <c r="E392" s="20"/>
      <c r="F392" s="20"/>
      <c r="G392" s="20"/>
      <c r="H392" s="20"/>
      <c r="I392" s="20"/>
      <c r="J392" s="20"/>
      <c r="K392" s="20"/>
      <c r="L392" s="20"/>
      <c r="M392" s="20"/>
      <c r="N392" s="20"/>
      <c r="O392" s="20"/>
      <c r="P392" s="20"/>
      <c r="Q392" s="20"/>
      <c r="R392" s="20"/>
      <c r="S392" s="97"/>
      <c r="T392" s="285"/>
      <c r="U392" s="15"/>
      <c r="V392" s="33"/>
      <c r="W392" s="33"/>
      <c r="X392" s="33"/>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row>
    <row r="393" spans="1:86" ht="12.75" customHeight="1" x14ac:dyDescent="0.3">
      <c r="A393" s="20"/>
      <c r="B393" s="20"/>
      <c r="C393" s="20"/>
      <c r="D393" s="20"/>
      <c r="E393" s="20"/>
      <c r="F393" s="20"/>
      <c r="G393" s="20"/>
      <c r="H393" s="20"/>
      <c r="I393" s="20"/>
      <c r="J393" s="20"/>
      <c r="K393" s="20"/>
      <c r="L393" s="10"/>
      <c r="M393" s="20"/>
      <c r="N393" s="20"/>
      <c r="O393" s="10"/>
      <c r="P393" s="10"/>
      <c r="Q393" s="10"/>
      <c r="R393" s="10"/>
      <c r="S393" s="10"/>
      <c r="T393" s="14"/>
      <c r="U393" s="15"/>
      <c r="V393" s="33"/>
      <c r="W393" s="33"/>
      <c r="X393" s="33"/>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row>
    <row r="394" spans="1:86" ht="12.75" customHeight="1" x14ac:dyDescent="0.3">
      <c r="A394" s="20"/>
      <c r="B394" s="20"/>
      <c r="C394" s="20"/>
      <c r="D394" s="20"/>
      <c r="E394" s="20"/>
      <c r="F394" s="20"/>
      <c r="G394" s="20"/>
      <c r="H394" s="20"/>
      <c r="I394" s="20"/>
      <c r="J394" s="20"/>
      <c r="K394" s="20"/>
      <c r="L394" s="20"/>
      <c r="M394" s="20"/>
      <c r="N394" s="20"/>
      <c r="O394" s="10"/>
      <c r="P394" s="10"/>
      <c r="Q394" s="10"/>
      <c r="R394" s="10"/>
      <c r="S394" s="10"/>
      <c r="T394" s="14"/>
      <c r="U394" s="15"/>
      <c r="V394" s="33"/>
      <c r="W394" s="33"/>
      <c r="X394" s="33"/>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row>
    <row r="395" spans="1:86" ht="12.75" customHeight="1" x14ac:dyDescent="0.3">
      <c r="A395" s="20"/>
      <c r="B395" s="20"/>
      <c r="C395" s="20"/>
      <c r="D395" s="20"/>
      <c r="E395" s="20"/>
      <c r="F395" s="20"/>
      <c r="G395" s="20"/>
      <c r="H395" s="20"/>
      <c r="I395" s="20"/>
      <c r="J395" s="20"/>
      <c r="K395" s="20"/>
      <c r="L395" s="20"/>
      <c r="M395" s="20"/>
      <c r="N395" s="20"/>
      <c r="O395" s="10"/>
      <c r="P395" s="10"/>
      <c r="Q395" s="10"/>
      <c r="R395" s="10"/>
      <c r="S395" s="10"/>
      <c r="U395" s="15"/>
      <c r="V395" s="33"/>
      <c r="W395" s="33"/>
      <c r="X395" s="33"/>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row>
    <row r="396" spans="1:86" ht="12.75" customHeight="1" x14ac:dyDescent="0.3">
      <c r="A396" s="20"/>
      <c r="B396" s="20"/>
      <c r="C396" s="20"/>
      <c r="D396" s="20"/>
      <c r="E396" s="20"/>
      <c r="F396" s="20"/>
      <c r="G396" s="20"/>
      <c r="H396" s="20"/>
      <c r="I396" s="20"/>
      <c r="J396" s="20"/>
      <c r="K396" s="20"/>
      <c r="L396" s="20"/>
      <c r="M396" s="20"/>
      <c r="N396" s="20"/>
      <c r="O396" s="10"/>
      <c r="P396" s="10"/>
      <c r="Q396" s="10"/>
      <c r="R396" s="10"/>
      <c r="S396" s="10"/>
      <c r="U396" s="15"/>
      <c r="V396" s="33"/>
      <c r="W396" s="33"/>
      <c r="X396" s="33"/>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row>
    <row r="397" spans="1:86" ht="18" x14ac:dyDescent="0.35">
      <c r="A397" s="20"/>
      <c r="B397" s="20"/>
      <c r="C397" s="20"/>
      <c r="D397" s="10"/>
      <c r="E397" s="118"/>
      <c r="F397" s="20"/>
      <c r="G397" s="20"/>
      <c r="H397" s="20"/>
      <c r="I397" s="20"/>
      <c r="J397" s="157"/>
      <c r="K397" s="20"/>
      <c r="L397" s="20"/>
      <c r="M397" s="20"/>
      <c r="N397" s="20"/>
      <c r="O397" s="10"/>
      <c r="P397" s="10"/>
      <c r="Q397" s="10"/>
      <c r="R397" s="10"/>
      <c r="S397" s="20"/>
      <c r="T397" s="12"/>
      <c r="U397" s="15"/>
      <c r="V397" s="33"/>
      <c r="W397" s="33"/>
      <c r="X397" s="33"/>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row>
    <row r="398" spans="1:86" ht="12.75" customHeight="1" x14ac:dyDescent="0.3">
      <c r="A398" s="20"/>
      <c r="B398" s="20"/>
      <c r="C398" s="20"/>
      <c r="D398" s="20"/>
      <c r="E398" s="20"/>
      <c r="F398" s="20"/>
      <c r="G398" s="20"/>
      <c r="H398" s="20"/>
      <c r="I398" s="20"/>
      <c r="J398" s="20"/>
      <c r="K398" s="20"/>
      <c r="L398" s="20"/>
      <c r="M398" s="20"/>
      <c r="N398" s="20"/>
      <c r="O398" s="20"/>
      <c r="P398" s="20"/>
      <c r="Q398" s="20"/>
      <c r="R398" s="20"/>
      <c r="S398" s="20"/>
      <c r="T398" s="12"/>
      <c r="U398" s="15"/>
      <c r="V398" s="33"/>
      <c r="W398" s="33"/>
      <c r="X398" s="33"/>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row>
    <row r="399" spans="1:86" ht="12.75" customHeight="1" x14ac:dyDescent="0.3">
      <c r="A399" s="20"/>
      <c r="B399" s="20"/>
      <c r="C399" s="20"/>
      <c r="D399" s="20"/>
      <c r="E399" s="20"/>
      <c r="F399" s="20"/>
      <c r="G399" s="20"/>
      <c r="H399" s="20"/>
      <c r="I399" s="20"/>
      <c r="J399" s="20"/>
      <c r="K399" s="20"/>
      <c r="L399" s="20"/>
      <c r="M399" s="20"/>
      <c r="N399" s="20"/>
      <c r="O399" s="20"/>
      <c r="P399" s="20"/>
      <c r="Q399" s="20"/>
      <c r="R399" s="20"/>
      <c r="S399" s="20"/>
      <c r="T399" s="12"/>
      <c r="U399" s="15"/>
      <c r="V399" s="33"/>
      <c r="W399" s="33"/>
      <c r="X399" s="33"/>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row>
    <row r="400" spans="1:86" ht="12.75" customHeight="1" x14ac:dyDescent="0.3">
      <c r="A400" s="20"/>
      <c r="B400" s="94"/>
      <c r="C400" s="94"/>
      <c r="D400" s="94"/>
      <c r="E400" s="94"/>
      <c r="F400" s="94"/>
      <c r="G400" s="94"/>
      <c r="H400" s="94"/>
      <c r="I400" s="94"/>
      <c r="J400" s="20"/>
      <c r="K400" s="20"/>
      <c r="L400" s="10"/>
      <c r="M400" s="20"/>
      <c r="N400" s="20"/>
      <c r="O400" s="20"/>
      <c r="P400" s="20"/>
      <c r="Q400" s="20"/>
      <c r="R400" s="20"/>
      <c r="S400" s="20"/>
      <c r="T400" s="12"/>
      <c r="U400" s="15"/>
      <c r="V400" s="33"/>
      <c r="W400" s="33"/>
      <c r="X400" s="33"/>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row>
    <row r="401" spans="1:86" ht="12.75" customHeight="1" x14ac:dyDescent="0.3">
      <c r="A401" s="20"/>
      <c r="B401" s="57"/>
      <c r="C401" s="57"/>
      <c r="D401" s="57"/>
      <c r="E401" s="57"/>
      <c r="F401" s="57"/>
      <c r="G401" s="57"/>
      <c r="H401" s="57"/>
      <c r="I401" s="57"/>
      <c r="J401" s="20"/>
      <c r="K401" s="20"/>
      <c r="L401" s="20"/>
      <c r="M401" s="20"/>
      <c r="N401" s="20"/>
      <c r="O401" s="20"/>
      <c r="P401" s="20"/>
      <c r="Q401" s="20"/>
      <c r="R401" s="20"/>
      <c r="S401" s="20"/>
      <c r="T401" s="12"/>
      <c r="U401" s="15"/>
      <c r="V401" s="33"/>
      <c r="W401" s="33"/>
      <c r="X401" s="33"/>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row>
    <row r="402" spans="1:86" ht="16.5" x14ac:dyDescent="0.3">
      <c r="A402" s="20"/>
      <c r="B402" s="77"/>
      <c r="C402" s="77"/>
      <c r="D402" s="77"/>
      <c r="E402" s="77"/>
      <c r="F402" s="77"/>
      <c r="G402" s="77"/>
      <c r="H402" s="77"/>
      <c r="I402" s="77"/>
      <c r="J402" s="10"/>
      <c r="K402" s="10"/>
      <c r="L402" s="10"/>
      <c r="M402" s="10"/>
      <c r="N402" s="20"/>
      <c r="O402" s="10"/>
      <c r="P402" s="20"/>
      <c r="Q402" s="20"/>
      <c r="R402" s="20"/>
      <c r="S402" s="110"/>
      <c r="T402" s="12"/>
      <c r="U402" s="15"/>
      <c r="V402" s="33"/>
      <c r="W402" s="33"/>
      <c r="X402" s="33"/>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row>
    <row r="403" spans="1:86" ht="12.75" customHeight="1" x14ac:dyDescent="0.3">
      <c r="A403" s="20"/>
      <c r="B403" s="57"/>
      <c r="C403" s="57"/>
      <c r="D403" s="57"/>
      <c r="E403" s="57"/>
      <c r="F403" s="57"/>
      <c r="G403" s="57"/>
      <c r="H403" s="57"/>
      <c r="I403" s="57"/>
      <c r="J403" s="20"/>
      <c r="K403" s="20"/>
      <c r="L403" s="20"/>
      <c r="M403" s="20"/>
      <c r="N403" s="20"/>
      <c r="O403" s="10"/>
      <c r="P403" s="20"/>
      <c r="Q403" s="20"/>
      <c r="R403" s="20"/>
      <c r="S403" s="20"/>
      <c r="T403" s="12"/>
      <c r="U403" s="15"/>
      <c r="V403" s="33"/>
      <c r="W403" s="33"/>
      <c r="X403" s="33"/>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row>
    <row r="404" spans="1:86" ht="16.5" x14ac:dyDescent="0.3">
      <c r="A404" s="20"/>
      <c r="B404" s="77"/>
      <c r="C404" s="77"/>
      <c r="D404" s="77"/>
      <c r="E404" s="77"/>
      <c r="F404" s="77"/>
      <c r="G404" s="77"/>
      <c r="H404" s="77"/>
      <c r="I404" s="77"/>
      <c r="J404" s="20"/>
      <c r="K404" s="20"/>
      <c r="L404" s="20"/>
      <c r="M404" s="20"/>
      <c r="N404" s="20"/>
      <c r="O404" s="10"/>
      <c r="P404" s="20"/>
      <c r="Q404" s="20"/>
      <c r="R404" s="20"/>
      <c r="S404" s="20"/>
      <c r="T404" s="12"/>
      <c r="U404" s="15"/>
      <c r="V404" s="33"/>
      <c r="W404" s="33"/>
      <c r="X404" s="33"/>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row>
    <row r="405" spans="1:86" ht="12.75" customHeight="1" x14ac:dyDescent="0.3">
      <c r="A405" s="20"/>
      <c r="B405" s="57"/>
      <c r="C405" s="57"/>
      <c r="D405" s="57"/>
      <c r="E405" s="57"/>
      <c r="F405" s="57"/>
      <c r="G405" s="57"/>
      <c r="H405" s="57"/>
      <c r="I405" s="57"/>
      <c r="J405" s="20"/>
      <c r="K405" s="20"/>
      <c r="L405" s="20"/>
      <c r="M405" s="20"/>
      <c r="N405" s="20"/>
      <c r="O405" s="10"/>
      <c r="P405" s="20"/>
      <c r="Q405" s="20"/>
      <c r="R405" s="20"/>
      <c r="S405" s="20"/>
      <c r="T405" s="12"/>
      <c r="U405" s="15"/>
      <c r="V405" s="33"/>
      <c r="W405" s="33"/>
      <c r="X405" s="33"/>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row>
    <row r="406" spans="1:86" ht="16.5" x14ac:dyDescent="0.3">
      <c r="A406" s="20"/>
      <c r="B406" s="77"/>
      <c r="C406" s="77"/>
      <c r="D406" s="77"/>
      <c r="E406" s="77"/>
      <c r="F406" s="77"/>
      <c r="G406" s="77"/>
      <c r="H406" s="77"/>
      <c r="I406" s="77"/>
      <c r="J406" s="20"/>
      <c r="K406" s="20"/>
      <c r="L406" s="20"/>
      <c r="M406" s="20"/>
      <c r="N406" s="20"/>
      <c r="O406" s="10"/>
      <c r="P406" s="20"/>
      <c r="Q406" s="20"/>
      <c r="R406" s="20"/>
      <c r="S406" s="20"/>
      <c r="T406" s="12"/>
      <c r="U406" s="15"/>
      <c r="V406" s="33"/>
      <c r="W406" s="33"/>
      <c r="X406" s="33"/>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row>
    <row r="407" spans="1:86" ht="16.5" x14ac:dyDescent="0.3">
      <c r="A407" s="20"/>
      <c r="B407" s="10"/>
      <c r="C407" s="109"/>
      <c r="D407" s="109"/>
      <c r="E407" s="109"/>
      <c r="F407" s="109"/>
      <c r="G407" s="109"/>
      <c r="H407" s="109"/>
      <c r="I407" s="109"/>
      <c r="J407" s="109"/>
      <c r="K407" s="109"/>
      <c r="L407" s="20"/>
      <c r="M407" s="20"/>
      <c r="N407" s="20"/>
      <c r="O407" s="10"/>
      <c r="P407" s="20"/>
      <c r="Q407" s="20"/>
      <c r="R407" s="20"/>
      <c r="S407" s="20"/>
      <c r="T407" s="12"/>
      <c r="U407" s="15"/>
      <c r="V407" s="33"/>
      <c r="W407" s="33"/>
      <c r="X407" s="33"/>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row>
    <row r="408" spans="1:86" ht="12.75" customHeight="1" x14ac:dyDescent="0.3">
      <c r="A408" s="20"/>
      <c r="B408" s="109"/>
      <c r="C408" s="109"/>
      <c r="D408" s="109"/>
      <c r="E408" s="109"/>
      <c r="F408" s="109"/>
      <c r="G408" s="109"/>
      <c r="H408" s="109"/>
      <c r="I408" s="109"/>
      <c r="J408" s="109"/>
      <c r="K408" s="109"/>
      <c r="L408" s="20"/>
      <c r="M408" s="20"/>
      <c r="N408" s="20"/>
      <c r="O408" s="10"/>
      <c r="P408" s="20"/>
      <c r="Q408" s="20"/>
      <c r="R408" s="20"/>
      <c r="S408" s="20"/>
      <c r="T408" s="12"/>
      <c r="U408" s="15"/>
      <c r="V408" s="33"/>
      <c r="W408" s="33"/>
      <c r="X408" s="33"/>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row>
    <row r="409" spans="1:86" ht="12.75" customHeight="1" x14ac:dyDescent="0.3">
      <c r="A409" s="20"/>
      <c r="B409" s="20"/>
      <c r="C409" s="20"/>
      <c r="D409" s="20"/>
      <c r="E409" s="20"/>
      <c r="F409" s="20"/>
      <c r="G409" s="20"/>
      <c r="H409" s="20"/>
      <c r="I409" s="20"/>
      <c r="J409" s="20"/>
      <c r="K409" s="20"/>
      <c r="L409" s="20"/>
      <c r="M409" s="20"/>
      <c r="N409" s="20"/>
      <c r="O409" s="20"/>
      <c r="P409" s="20"/>
      <c r="Q409" s="20"/>
      <c r="R409" s="20"/>
      <c r="S409" s="20"/>
      <c r="T409" s="12"/>
      <c r="U409" s="15"/>
      <c r="V409" s="33"/>
      <c r="W409" s="33"/>
      <c r="X409" s="33"/>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row>
    <row r="410" spans="1:86" ht="12.75" customHeight="1" x14ac:dyDescent="0.3">
      <c r="A410" s="20"/>
      <c r="B410" s="20"/>
      <c r="C410" s="20"/>
      <c r="D410" s="20"/>
      <c r="E410" s="20"/>
      <c r="F410" s="20"/>
      <c r="G410" s="20"/>
      <c r="H410" s="20"/>
      <c r="I410" s="20"/>
      <c r="J410" s="20"/>
      <c r="K410" s="20"/>
      <c r="L410" s="20"/>
      <c r="M410" s="20"/>
      <c r="N410" s="20"/>
      <c r="O410" s="20"/>
      <c r="P410" s="20"/>
      <c r="Q410" s="20"/>
      <c r="R410" s="20"/>
      <c r="S410" s="20"/>
      <c r="T410" s="12"/>
      <c r="U410" s="15"/>
      <c r="V410" s="33"/>
      <c r="W410" s="33"/>
      <c r="X410" s="33"/>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row>
    <row r="411" spans="1:86" ht="12.75" customHeight="1" x14ac:dyDescent="0.3">
      <c r="A411" s="20"/>
      <c r="B411" s="20"/>
      <c r="C411" s="20"/>
      <c r="D411" s="20"/>
      <c r="E411" s="20"/>
      <c r="F411" s="20"/>
      <c r="G411" s="20"/>
      <c r="H411" s="20"/>
      <c r="I411" s="20"/>
      <c r="J411" s="20"/>
      <c r="K411" s="20"/>
      <c r="L411" s="20"/>
      <c r="M411" s="20"/>
      <c r="N411" s="20"/>
      <c r="O411" s="20"/>
      <c r="P411" s="20"/>
      <c r="Q411" s="20"/>
      <c r="R411" s="20"/>
      <c r="S411" s="20"/>
      <c r="T411" s="12"/>
      <c r="U411" s="15"/>
      <c r="V411" s="33"/>
      <c r="W411" s="33"/>
      <c r="X411" s="33"/>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row>
    <row r="412" spans="1:86" ht="12.75" customHeight="1" x14ac:dyDescent="0.3">
      <c r="A412" s="20"/>
      <c r="B412" s="20"/>
      <c r="C412" s="20"/>
      <c r="D412" s="20"/>
      <c r="E412" s="20"/>
      <c r="F412" s="20"/>
      <c r="G412" s="20"/>
      <c r="H412" s="20"/>
      <c r="I412" s="20"/>
      <c r="J412" s="20"/>
      <c r="K412" s="20"/>
      <c r="L412" s="20"/>
      <c r="M412" s="20"/>
      <c r="N412" s="20"/>
      <c r="O412" s="20"/>
      <c r="P412" s="20"/>
      <c r="Q412" s="20"/>
      <c r="R412" s="20"/>
      <c r="S412" s="20"/>
      <c r="T412" s="12"/>
      <c r="U412" s="15"/>
      <c r="V412" s="33"/>
      <c r="W412" s="33"/>
      <c r="X412" s="33"/>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row>
    <row r="413" spans="1:86" ht="12.75" customHeight="1" x14ac:dyDescent="0.3">
      <c r="A413" s="20"/>
      <c r="B413" s="20"/>
      <c r="C413" s="20"/>
      <c r="D413" s="20"/>
      <c r="E413" s="20"/>
      <c r="F413" s="20"/>
      <c r="G413" s="20"/>
      <c r="H413" s="20"/>
      <c r="I413" s="20"/>
      <c r="J413" s="20"/>
      <c r="K413" s="20"/>
      <c r="L413" s="20"/>
      <c r="M413" s="20"/>
      <c r="N413" s="20"/>
      <c r="O413" s="20"/>
      <c r="P413" s="20"/>
      <c r="Q413" s="20"/>
      <c r="R413" s="20"/>
      <c r="S413" s="20"/>
      <c r="T413" s="12"/>
      <c r="U413" s="15"/>
      <c r="V413" s="33"/>
      <c r="W413" s="33"/>
      <c r="X413" s="33"/>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row>
    <row r="414" spans="1:86" ht="12.75" customHeight="1" x14ac:dyDescent="0.3">
      <c r="A414" s="20"/>
      <c r="B414" s="20"/>
      <c r="C414" s="20"/>
      <c r="D414" s="20"/>
      <c r="E414" s="20"/>
      <c r="F414" s="20"/>
      <c r="G414" s="20"/>
      <c r="H414" s="20"/>
      <c r="I414" s="20"/>
      <c r="J414" s="20"/>
      <c r="K414" s="20"/>
      <c r="L414" s="20"/>
      <c r="M414" s="20"/>
      <c r="N414" s="20"/>
      <c r="O414" s="20"/>
      <c r="P414" s="20"/>
      <c r="Q414" s="20"/>
      <c r="R414" s="20"/>
      <c r="S414" s="20"/>
      <c r="T414" s="12"/>
      <c r="U414" s="15"/>
      <c r="V414" s="33"/>
      <c r="W414" s="33"/>
      <c r="X414" s="33"/>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row>
    <row r="415" spans="1:86" ht="12.75" customHeight="1" x14ac:dyDescent="0.3">
      <c r="A415" s="20"/>
      <c r="B415" s="20"/>
      <c r="C415" s="20"/>
      <c r="D415" s="20"/>
      <c r="E415" s="20"/>
      <c r="F415" s="20"/>
      <c r="G415" s="20"/>
      <c r="H415" s="20"/>
      <c r="I415" s="20"/>
      <c r="J415" s="20"/>
      <c r="K415" s="20"/>
      <c r="L415" s="20"/>
      <c r="M415" s="20"/>
      <c r="N415" s="20"/>
      <c r="O415" s="20"/>
      <c r="P415" s="20"/>
      <c r="Q415" s="20"/>
      <c r="R415" s="20"/>
      <c r="S415" s="20"/>
      <c r="T415" s="12"/>
      <c r="U415" s="15"/>
      <c r="V415" s="33"/>
      <c r="W415" s="33"/>
      <c r="X415" s="33"/>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row>
    <row r="416" spans="1:86" ht="12.75" customHeight="1" x14ac:dyDescent="0.3">
      <c r="A416" s="20"/>
      <c r="B416" s="20"/>
      <c r="C416" s="20"/>
      <c r="D416" s="20"/>
      <c r="E416" s="20"/>
      <c r="F416" s="20"/>
      <c r="G416" s="20"/>
      <c r="H416" s="20"/>
      <c r="I416" s="20"/>
      <c r="J416" s="20"/>
      <c r="K416" s="20"/>
      <c r="L416" s="20"/>
      <c r="M416" s="20"/>
      <c r="N416" s="20"/>
      <c r="O416" s="20"/>
      <c r="P416" s="20"/>
      <c r="Q416" s="20"/>
      <c r="R416" s="20"/>
      <c r="S416" s="20"/>
      <c r="T416" s="12"/>
      <c r="U416" s="15"/>
      <c r="V416" s="33"/>
      <c r="W416" s="33"/>
      <c r="X416" s="33"/>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row>
    <row r="417" spans="1:86" ht="12.75" customHeight="1" x14ac:dyDescent="0.3">
      <c r="A417" s="20"/>
      <c r="B417" s="20"/>
      <c r="C417" s="20"/>
      <c r="D417" s="20"/>
      <c r="E417" s="20"/>
      <c r="F417" s="20"/>
      <c r="G417" s="20"/>
      <c r="H417" s="20"/>
      <c r="I417" s="20"/>
      <c r="J417" s="20"/>
      <c r="K417" s="20"/>
      <c r="L417" s="20"/>
      <c r="M417" s="20"/>
      <c r="N417" s="20"/>
      <c r="O417" s="20"/>
      <c r="P417" s="20"/>
      <c r="Q417" s="20"/>
      <c r="R417" s="20"/>
      <c r="S417" s="20"/>
      <c r="T417" s="12"/>
      <c r="U417" s="15"/>
      <c r="V417" s="33"/>
      <c r="W417" s="33"/>
      <c r="X417" s="33"/>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row>
    <row r="418" spans="1:86" ht="12.75" customHeight="1" x14ac:dyDescent="0.3">
      <c r="A418" s="20"/>
      <c r="B418" s="20"/>
      <c r="C418" s="20"/>
      <c r="D418" s="20"/>
      <c r="E418" s="20"/>
      <c r="F418" s="20"/>
      <c r="G418" s="20"/>
      <c r="H418" s="20"/>
      <c r="I418" s="20"/>
      <c r="J418" s="20"/>
      <c r="K418" s="20"/>
      <c r="L418" s="20"/>
      <c r="M418" s="20"/>
      <c r="N418" s="20"/>
      <c r="O418" s="20"/>
      <c r="P418" s="20"/>
      <c r="Q418" s="20"/>
      <c r="R418" s="20"/>
      <c r="S418" s="20"/>
      <c r="T418" s="12"/>
      <c r="U418" s="15"/>
      <c r="V418" s="33"/>
      <c r="W418" s="33"/>
      <c r="X418" s="33"/>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row>
    <row r="419" spans="1:86" ht="12.75" customHeight="1" x14ac:dyDescent="0.3">
      <c r="A419" s="20"/>
      <c r="B419" s="20"/>
      <c r="C419" s="20"/>
      <c r="D419" s="20"/>
      <c r="E419" s="20"/>
      <c r="F419" s="20"/>
      <c r="G419" s="20"/>
      <c r="H419" s="20"/>
      <c r="I419" s="20"/>
      <c r="J419" s="20"/>
      <c r="K419" s="20"/>
      <c r="L419" s="20"/>
      <c r="M419" s="20"/>
      <c r="N419" s="20"/>
      <c r="O419" s="20"/>
      <c r="P419" s="20"/>
      <c r="Q419" s="20"/>
      <c r="R419" s="20"/>
      <c r="S419" s="20"/>
      <c r="T419" s="12"/>
      <c r="U419" s="15"/>
      <c r="V419" s="33"/>
      <c r="W419" s="33"/>
      <c r="X419" s="33"/>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row>
    <row r="420" spans="1:86" ht="12.75" customHeight="1" x14ac:dyDescent="0.3">
      <c r="A420" s="20"/>
      <c r="B420" s="20"/>
      <c r="C420" s="20"/>
      <c r="D420" s="20"/>
      <c r="E420" s="20"/>
      <c r="F420" s="20"/>
      <c r="G420" s="20"/>
      <c r="H420" s="20"/>
      <c r="I420" s="20"/>
      <c r="J420" s="20"/>
      <c r="K420" s="20"/>
      <c r="L420" s="20"/>
      <c r="M420" s="20"/>
      <c r="N420" s="20"/>
      <c r="O420" s="20"/>
      <c r="P420" s="20"/>
      <c r="Q420" s="20"/>
      <c r="R420" s="20"/>
      <c r="S420" s="20"/>
      <c r="T420" s="12"/>
      <c r="U420" s="15"/>
      <c r="V420" s="33"/>
      <c r="W420" s="33"/>
      <c r="X420" s="33"/>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row>
    <row r="421" spans="1:86" ht="12.75" customHeight="1" x14ac:dyDescent="0.3">
      <c r="A421" s="142" t="s">
        <v>244</v>
      </c>
      <c r="B421" s="142"/>
      <c r="C421" s="142"/>
      <c r="D421" s="142"/>
      <c r="E421" s="142"/>
      <c r="F421" s="142"/>
      <c r="G421" s="142"/>
      <c r="H421" s="142"/>
      <c r="I421" s="142"/>
      <c r="J421" s="142"/>
      <c r="K421" s="142"/>
      <c r="L421" s="142"/>
      <c r="M421" s="142"/>
      <c r="N421" s="142"/>
      <c r="O421" s="142"/>
      <c r="P421" s="142"/>
      <c r="Q421" s="142"/>
      <c r="R421" s="142"/>
      <c r="S421" s="142"/>
      <c r="T421" s="284"/>
      <c r="U421" s="15"/>
      <c r="V421" s="33"/>
      <c r="W421" s="33"/>
      <c r="X421" s="33"/>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row>
    <row r="422" spans="1:86" ht="12.75" customHeight="1" x14ac:dyDescent="0.3">
      <c r="A422" s="142"/>
      <c r="B422" s="142"/>
      <c r="C422" s="142"/>
      <c r="D422" s="142"/>
      <c r="E422" s="142"/>
      <c r="F422" s="142"/>
      <c r="G422" s="142"/>
      <c r="H422" s="142"/>
      <c r="I422" s="142"/>
      <c r="J422" s="142"/>
      <c r="K422" s="142"/>
      <c r="L422" s="142"/>
      <c r="M422" s="142"/>
      <c r="N422" s="142"/>
      <c r="O422" s="142"/>
      <c r="P422" s="142"/>
      <c r="Q422" s="142"/>
      <c r="R422" s="142"/>
      <c r="S422" s="142"/>
      <c r="T422" s="284"/>
      <c r="U422" s="15"/>
      <c r="V422" s="33"/>
      <c r="W422" s="33"/>
      <c r="X422" s="33"/>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row>
    <row r="423" spans="1:86" ht="12.75" customHeight="1" x14ac:dyDescent="0.3">
      <c r="A423" s="20"/>
      <c r="B423" s="20"/>
      <c r="C423" s="20"/>
      <c r="D423" s="20"/>
      <c r="E423" s="20"/>
      <c r="F423" s="20"/>
      <c r="G423" s="20"/>
      <c r="H423" s="20"/>
      <c r="I423" s="20"/>
      <c r="J423" s="20"/>
      <c r="K423" s="20"/>
      <c r="L423" s="20"/>
      <c r="M423" s="20"/>
      <c r="N423" s="20"/>
      <c r="O423" s="20"/>
      <c r="P423" s="20"/>
      <c r="Q423" s="20"/>
      <c r="R423" s="20"/>
      <c r="S423" s="20"/>
      <c r="T423" s="15"/>
      <c r="U423" s="15"/>
      <c r="V423" s="33"/>
      <c r="W423" s="33"/>
      <c r="X423" s="33"/>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row>
    <row r="424" spans="1:86" ht="16.5" x14ac:dyDescent="0.35">
      <c r="A424" s="302" t="s">
        <v>347</v>
      </c>
      <c r="B424" s="20"/>
      <c r="C424" s="20"/>
      <c r="D424" s="20"/>
      <c r="E424" s="20"/>
      <c r="F424" s="20"/>
      <c r="G424" s="20"/>
      <c r="H424" s="20"/>
      <c r="I424" s="20"/>
      <c r="J424" s="20"/>
      <c r="K424" s="20"/>
      <c r="L424" s="20"/>
      <c r="M424" s="20"/>
      <c r="N424" s="20"/>
      <c r="O424" s="20"/>
      <c r="P424" s="20"/>
      <c r="Q424" s="20"/>
      <c r="R424" s="20"/>
      <c r="S424" s="20"/>
      <c r="T424" s="15"/>
      <c r="U424" s="15"/>
      <c r="V424" s="33"/>
      <c r="W424" s="33"/>
      <c r="X424" s="33"/>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row>
    <row r="425" spans="1:86" ht="16.5" x14ac:dyDescent="0.3">
      <c r="A425" s="304" t="s">
        <v>321</v>
      </c>
      <c r="B425" s="20"/>
      <c r="C425" s="20"/>
      <c r="D425" s="20"/>
      <c r="E425" s="10"/>
      <c r="F425" s="20"/>
      <c r="G425" s="20"/>
      <c r="H425" s="20"/>
      <c r="I425" s="20"/>
      <c r="J425" s="20"/>
      <c r="K425" s="10"/>
      <c r="L425" s="10"/>
      <c r="M425" s="20"/>
      <c r="N425" s="20"/>
      <c r="O425" s="20"/>
      <c r="P425" s="20"/>
      <c r="Q425" s="20"/>
      <c r="R425" s="20"/>
      <c r="S425" s="20"/>
      <c r="T425" s="15"/>
      <c r="U425" s="15"/>
      <c r="V425" s="33"/>
      <c r="W425" s="33"/>
      <c r="X425" s="33"/>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row>
    <row r="426" spans="1:86" ht="9.9499999999999993" customHeight="1" x14ac:dyDescent="0.3">
      <c r="A426" s="10"/>
      <c r="B426" s="20"/>
      <c r="C426" s="20"/>
      <c r="D426" s="20"/>
      <c r="E426" s="20"/>
      <c r="F426" s="20"/>
      <c r="G426" s="10"/>
      <c r="H426" s="20"/>
      <c r="I426" s="20"/>
      <c r="J426" s="20"/>
      <c r="K426" s="10"/>
      <c r="L426" s="10"/>
      <c r="M426" s="20"/>
      <c r="N426" s="20"/>
      <c r="O426" s="20"/>
      <c r="P426" s="20"/>
      <c r="Q426" s="20"/>
      <c r="R426" s="20"/>
      <c r="S426" s="20"/>
      <c r="T426" s="15"/>
      <c r="U426" s="15"/>
      <c r="V426" s="33"/>
      <c r="W426" s="33"/>
      <c r="X426" s="33"/>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row>
    <row r="427" spans="1:86" ht="16.5" x14ac:dyDescent="0.35">
      <c r="A427" s="303" t="s">
        <v>348</v>
      </c>
      <c r="B427" s="20"/>
      <c r="C427" s="20"/>
      <c r="D427" s="20"/>
      <c r="E427" s="20"/>
      <c r="F427" s="20"/>
      <c r="G427" s="10"/>
      <c r="H427" s="20"/>
      <c r="I427" s="20"/>
      <c r="J427" s="20"/>
      <c r="K427" s="10"/>
      <c r="L427" s="10"/>
      <c r="M427" s="20"/>
      <c r="N427" s="20"/>
      <c r="O427" s="20"/>
      <c r="P427" s="20"/>
      <c r="Q427" s="20"/>
      <c r="R427" s="20"/>
      <c r="S427" s="20"/>
      <c r="T427" s="15"/>
      <c r="U427" s="15"/>
      <c r="V427" s="33"/>
      <c r="W427" s="33"/>
      <c r="X427" s="33"/>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row>
    <row r="428" spans="1:86" ht="16.5" x14ac:dyDescent="0.3">
      <c r="A428" s="304" t="s">
        <v>245</v>
      </c>
      <c r="B428" s="10"/>
      <c r="C428" s="10"/>
      <c r="D428" s="10"/>
      <c r="E428" s="10"/>
      <c r="F428" s="10"/>
      <c r="G428" s="10"/>
      <c r="H428" s="10"/>
      <c r="I428" s="10"/>
      <c r="J428" s="10"/>
      <c r="K428" s="10"/>
      <c r="L428" s="10"/>
      <c r="M428" s="10"/>
      <c r="N428" s="10"/>
      <c r="O428" s="20"/>
      <c r="P428" s="20"/>
      <c r="Q428" s="20"/>
      <c r="R428" s="20"/>
      <c r="S428" s="20"/>
      <c r="T428" s="15"/>
      <c r="U428" s="15"/>
      <c r="V428" s="33"/>
      <c r="W428" s="33"/>
      <c r="X428" s="33"/>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row>
    <row r="429" spans="1:86" ht="16.5" x14ac:dyDescent="0.3">
      <c r="A429" s="304" t="s">
        <v>246</v>
      </c>
      <c r="B429" s="10"/>
      <c r="C429" s="10"/>
      <c r="D429" s="10"/>
      <c r="E429" s="10"/>
      <c r="F429" s="10"/>
      <c r="G429" s="10"/>
      <c r="H429" s="10"/>
      <c r="I429" s="10"/>
      <c r="J429" s="10"/>
      <c r="K429" s="10"/>
      <c r="L429" s="10"/>
      <c r="M429" s="10"/>
      <c r="N429" s="10"/>
      <c r="O429" s="20"/>
      <c r="P429" s="20"/>
      <c r="Q429" s="20"/>
      <c r="R429" s="20"/>
      <c r="S429" s="20"/>
      <c r="T429" s="15"/>
      <c r="U429" s="15"/>
      <c r="V429" s="33"/>
      <c r="W429" s="33"/>
      <c r="X429" s="33"/>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row>
    <row r="430" spans="1:86" ht="9.9499999999999993" customHeight="1" x14ac:dyDescent="0.3">
      <c r="A430" s="10"/>
      <c r="B430" s="10"/>
      <c r="C430" s="10"/>
      <c r="D430" s="10"/>
      <c r="E430" s="10"/>
      <c r="F430" s="10"/>
      <c r="G430" s="10"/>
      <c r="H430" s="10"/>
      <c r="I430" s="10"/>
      <c r="J430" s="10"/>
      <c r="K430" s="10"/>
      <c r="L430" s="10"/>
      <c r="M430" s="10"/>
      <c r="N430" s="10"/>
      <c r="O430" s="20"/>
      <c r="P430" s="20"/>
      <c r="Q430" s="20"/>
      <c r="R430" s="20"/>
      <c r="S430" s="20"/>
      <c r="T430" s="15"/>
      <c r="U430" s="15"/>
      <c r="V430" s="33"/>
      <c r="W430" s="33"/>
      <c r="X430" s="33"/>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row>
    <row r="431" spans="1:86" ht="16.5" x14ac:dyDescent="0.35">
      <c r="A431" s="303" t="s">
        <v>349</v>
      </c>
      <c r="B431" s="20"/>
      <c r="C431" s="20"/>
      <c r="D431" s="20"/>
      <c r="E431" s="20"/>
      <c r="F431" s="20"/>
      <c r="G431" s="20"/>
      <c r="H431" s="20"/>
      <c r="I431" s="20"/>
      <c r="J431" s="20"/>
      <c r="K431" s="20"/>
      <c r="L431" s="10"/>
      <c r="M431" s="20"/>
      <c r="N431" s="20"/>
      <c r="O431" s="20"/>
      <c r="P431" s="20"/>
      <c r="Q431" s="20"/>
      <c r="R431" s="20"/>
      <c r="S431" s="20"/>
      <c r="T431" s="15"/>
      <c r="U431" s="15"/>
      <c r="V431" s="33"/>
      <c r="W431" s="33"/>
      <c r="X431" s="33"/>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row>
    <row r="432" spans="1:86" ht="16.5" x14ac:dyDescent="0.3">
      <c r="A432" s="304" t="s">
        <v>247</v>
      </c>
      <c r="B432" s="20"/>
      <c r="C432" s="20"/>
      <c r="D432" s="20"/>
      <c r="E432" s="10"/>
      <c r="F432" s="20"/>
      <c r="G432" s="20"/>
      <c r="H432" s="20"/>
      <c r="I432" s="20"/>
      <c r="J432" s="20"/>
      <c r="K432" s="10"/>
      <c r="L432" s="10"/>
      <c r="M432" s="20"/>
      <c r="N432" s="20"/>
      <c r="O432" s="20"/>
      <c r="P432" s="20"/>
      <c r="Q432" s="20"/>
      <c r="R432" s="20"/>
      <c r="S432" s="20"/>
      <c r="T432" s="15"/>
      <c r="U432" s="15"/>
      <c r="V432" s="33"/>
      <c r="W432" s="33"/>
      <c r="X432" s="33"/>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row>
    <row r="433" spans="1:86" ht="9.9499999999999993" customHeight="1" x14ac:dyDescent="0.3">
      <c r="A433" s="10"/>
      <c r="B433" s="20"/>
      <c r="C433" s="20"/>
      <c r="D433" s="20"/>
      <c r="E433" s="20"/>
      <c r="F433" s="20"/>
      <c r="G433" s="20"/>
      <c r="H433" s="20"/>
      <c r="I433" s="10"/>
      <c r="J433" s="10"/>
      <c r="K433" s="10"/>
      <c r="L433" s="10"/>
      <c r="M433" s="20"/>
      <c r="N433" s="20"/>
      <c r="O433" s="20"/>
      <c r="P433" s="20"/>
      <c r="Q433" s="20"/>
      <c r="R433" s="20"/>
      <c r="S433" s="20"/>
      <c r="T433" s="15"/>
      <c r="U433" s="15"/>
      <c r="V433" s="33"/>
      <c r="W433" s="33"/>
      <c r="X433" s="33"/>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row>
    <row r="434" spans="1:86" ht="17.25" x14ac:dyDescent="0.35">
      <c r="A434" s="302" t="s">
        <v>350</v>
      </c>
      <c r="B434" s="20"/>
      <c r="C434" s="20"/>
      <c r="D434" s="20"/>
      <c r="E434" s="20"/>
      <c r="F434" s="20"/>
      <c r="G434" s="20"/>
      <c r="H434" s="20"/>
      <c r="I434" s="20"/>
      <c r="J434" s="20"/>
      <c r="K434" s="10"/>
      <c r="L434" s="99"/>
      <c r="M434" s="20"/>
      <c r="N434" s="20"/>
      <c r="O434" s="20"/>
      <c r="P434" s="20"/>
      <c r="Q434" s="20"/>
      <c r="R434" s="20"/>
      <c r="S434" s="20"/>
      <c r="T434" s="15"/>
      <c r="U434" s="15"/>
      <c r="V434" s="33"/>
      <c r="W434" s="33"/>
      <c r="X434" s="33"/>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row>
    <row r="435" spans="1:86" ht="15" customHeight="1" x14ac:dyDescent="0.3">
      <c r="A435" s="305" t="s">
        <v>248</v>
      </c>
      <c r="B435" s="103"/>
      <c r="C435" s="103"/>
      <c r="D435" s="103"/>
      <c r="E435" s="103"/>
      <c r="F435" s="103"/>
      <c r="G435" s="103"/>
      <c r="H435" s="103"/>
      <c r="I435" s="103"/>
      <c r="J435" s="103"/>
      <c r="K435" s="103"/>
      <c r="L435" s="103"/>
      <c r="M435" s="103"/>
      <c r="N435" s="103"/>
      <c r="O435" s="103"/>
      <c r="P435" s="103"/>
      <c r="Q435" s="103"/>
      <c r="R435" s="103"/>
      <c r="S435" s="103"/>
      <c r="T435" s="15"/>
      <c r="U435" s="15"/>
      <c r="V435" s="33"/>
      <c r="W435" s="33"/>
      <c r="X435" s="33"/>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row>
    <row r="436" spans="1:86" ht="9.9499999999999993" customHeight="1" x14ac:dyDescent="0.3">
      <c r="A436" s="10"/>
      <c r="B436" s="103"/>
      <c r="C436" s="103"/>
      <c r="D436" s="103"/>
      <c r="E436" s="103"/>
      <c r="F436" s="103"/>
      <c r="G436" s="103"/>
      <c r="H436" s="103"/>
      <c r="I436" s="103"/>
      <c r="J436" s="103"/>
      <c r="K436" s="103"/>
      <c r="L436" s="103"/>
      <c r="M436" s="103"/>
      <c r="N436" s="103"/>
      <c r="O436" s="103"/>
      <c r="P436" s="103"/>
      <c r="Q436" s="103"/>
      <c r="R436" s="103"/>
      <c r="S436" s="103"/>
      <c r="T436" s="15"/>
      <c r="U436" s="15"/>
      <c r="V436" s="33"/>
      <c r="W436" s="33"/>
      <c r="X436" s="33"/>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row>
    <row r="437" spans="1:86" ht="16.5" x14ac:dyDescent="0.35">
      <c r="A437" s="303" t="s">
        <v>351</v>
      </c>
      <c r="B437" s="25"/>
      <c r="C437" s="25"/>
      <c r="D437" s="25"/>
      <c r="E437" s="25"/>
      <c r="F437" s="25"/>
      <c r="G437" s="25"/>
      <c r="H437" s="25"/>
      <c r="I437" s="25"/>
      <c r="J437" s="25"/>
      <c r="K437" s="25"/>
      <c r="L437" s="25"/>
      <c r="M437" s="25"/>
      <c r="N437" s="25"/>
      <c r="O437" s="25"/>
      <c r="P437" s="25"/>
      <c r="Q437" s="25"/>
      <c r="R437" s="25"/>
      <c r="S437" s="25"/>
      <c r="T437" s="15"/>
      <c r="U437" s="15"/>
      <c r="V437" s="33"/>
      <c r="W437" s="33"/>
      <c r="X437" s="33"/>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row>
    <row r="438" spans="1:86" ht="16.5" x14ac:dyDescent="0.3">
      <c r="A438" s="304" t="s">
        <v>346</v>
      </c>
      <c r="B438" s="306"/>
      <c r="C438" s="306"/>
      <c r="D438" s="306"/>
      <c r="E438" s="306"/>
      <c r="F438" s="306"/>
      <c r="G438" s="306"/>
      <c r="H438" s="306"/>
      <c r="I438" s="306"/>
      <c r="J438" s="306"/>
      <c r="K438" s="306"/>
      <c r="L438" s="306"/>
      <c r="M438" s="306"/>
      <c r="N438" s="306"/>
      <c r="O438" s="306"/>
      <c r="P438" s="306"/>
      <c r="Q438" s="306"/>
      <c r="R438" s="306"/>
      <c r="S438" s="306"/>
      <c r="T438" s="15"/>
      <c r="U438" s="15"/>
      <c r="V438" s="33"/>
      <c r="W438" s="33"/>
      <c r="X438" s="33"/>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row>
    <row r="439" spans="1:86" ht="15" x14ac:dyDescent="0.3">
      <c r="A439" s="10"/>
      <c r="B439" s="25"/>
      <c r="C439" s="25"/>
      <c r="D439" s="25"/>
      <c r="E439" s="25"/>
      <c r="F439" s="25"/>
      <c r="G439" s="25"/>
      <c r="H439" s="25"/>
      <c r="I439" s="25"/>
      <c r="J439" s="25"/>
      <c r="K439" s="25"/>
      <c r="L439" s="25"/>
      <c r="M439" s="25"/>
      <c r="N439" s="25"/>
      <c r="O439" s="25"/>
      <c r="P439" s="25"/>
      <c r="Q439" s="25"/>
      <c r="R439" s="25"/>
      <c r="S439" s="25"/>
      <c r="T439" s="15"/>
      <c r="U439" s="15"/>
      <c r="V439" s="33"/>
      <c r="W439" s="33"/>
      <c r="X439" s="33"/>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row>
    <row r="440" spans="1:86" ht="12.75" customHeight="1" x14ac:dyDescent="0.3">
      <c r="A440" s="10"/>
      <c r="B440" s="25"/>
      <c r="C440" s="25"/>
      <c r="D440" s="25"/>
      <c r="E440" s="25"/>
      <c r="F440" s="25"/>
      <c r="G440" s="25"/>
      <c r="H440" s="25"/>
      <c r="I440" s="25"/>
      <c r="J440" s="25"/>
      <c r="K440" s="25"/>
      <c r="L440" s="25"/>
      <c r="M440" s="25"/>
      <c r="N440" s="25"/>
      <c r="O440" s="25"/>
      <c r="P440" s="25"/>
      <c r="Q440" s="25"/>
      <c r="R440" s="25"/>
      <c r="S440" s="25"/>
      <c r="T440" s="15"/>
      <c r="U440" s="15"/>
      <c r="V440" s="33"/>
      <c r="W440" s="33"/>
      <c r="X440" s="33"/>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row>
    <row r="441" spans="1:86" ht="12.75" customHeight="1" x14ac:dyDescent="0.3">
      <c r="A441" s="100" t="s">
        <v>249</v>
      </c>
      <c r="B441" s="25"/>
      <c r="C441" s="25"/>
      <c r="D441" s="25"/>
      <c r="E441" s="25"/>
      <c r="F441" s="25"/>
      <c r="G441" s="25"/>
      <c r="H441" s="25"/>
      <c r="I441" s="25"/>
      <c r="J441" s="25"/>
      <c r="K441" s="25"/>
      <c r="L441" s="25"/>
      <c r="M441" s="25"/>
      <c r="N441" s="25"/>
      <c r="O441" s="25"/>
      <c r="P441" s="25"/>
      <c r="Q441" s="25"/>
      <c r="R441" s="25"/>
      <c r="S441" s="25"/>
      <c r="T441" s="15"/>
      <c r="U441" s="15"/>
      <c r="V441" s="33"/>
      <c r="W441" s="33"/>
      <c r="X441" s="33"/>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row>
    <row r="442" spans="1:86" ht="12.75" customHeight="1" x14ac:dyDescent="0.3">
      <c r="A442" s="10"/>
      <c r="B442" s="10"/>
      <c r="C442" s="10"/>
      <c r="D442" s="10"/>
      <c r="E442" s="10"/>
      <c r="F442" s="10"/>
      <c r="G442" s="10"/>
      <c r="H442" s="10"/>
      <c r="I442" s="10"/>
      <c r="J442" s="10"/>
      <c r="K442" s="10"/>
      <c r="L442" s="10"/>
      <c r="M442" s="10"/>
      <c r="N442" s="10"/>
      <c r="O442" s="10"/>
      <c r="P442" s="10"/>
      <c r="Q442" s="103"/>
      <c r="R442" s="103"/>
      <c r="S442" s="103"/>
      <c r="T442" s="15"/>
      <c r="U442" s="15"/>
      <c r="V442" s="33"/>
      <c r="W442" s="33"/>
      <c r="X442" s="33"/>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row>
    <row r="443" spans="1:86" ht="12.75" customHeight="1" x14ac:dyDescent="0.3">
      <c r="A443" s="306" t="s">
        <v>250</v>
      </c>
      <c r="B443" s="10"/>
      <c r="C443" s="10"/>
      <c r="D443" s="10"/>
      <c r="E443" s="10"/>
      <c r="F443" s="10"/>
      <c r="G443" s="10"/>
      <c r="H443" s="10"/>
      <c r="I443" s="10"/>
      <c r="J443" s="10"/>
      <c r="K443" s="10"/>
      <c r="L443" s="10"/>
      <c r="M443" s="10"/>
      <c r="N443" s="10"/>
      <c r="O443" s="10"/>
      <c r="P443" s="10"/>
      <c r="Q443" s="103"/>
      <c r="R443" s="103"/>
      <c r="S443" s="103"/>
      <c r="T443" s="15"/>
      <c r="U443" s="15"/>
      <c r="V443" s="33"/>
      <c r="W443" s="33"/>
      <c r="X443" s="33"/>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row>
    <row r="444" spans="1:86" ht="12.75" customHeight="1" x14ac:dyDescent="0.3">
      <c r="A444" s="10"/>
      <c r="B444" s="10"/>
      <c r="C444" s="10"/>
      <c r="D444" s="10"/>
      <c r="E444" s="10"/>
      <c r="F444" s="10"/>
      <c r="G444" s="10"/>
      <c r="H444" s="10"/>
      <c r="I444" s="10"/>
      <c r="J444" s="10"/>
      <c r="K444" s="10"/>
      <c r="L444" s="10"/>
      <c r="M444" s="10"/>
      <c r="N444" s="10"/>
      <c r="O444" s="10"/>
      <c r="P444" s="10"/>
      <c r="Q444" s="103"/>
      <c r="R444" s="103"/>
      <c r="S444" s="103"/>
      <c r="T444" s="15"/>
      <c r="U444" s="15"/>
      <c r="V444" s="33"/>
      <c r="W444" s="33"/>
      <c r="X444" s="33"/>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row>
    <row r="445" spans="1:86" ht="12.75" customHeight="1" x14ac:dyDescent="0.3">
      <c r="A445" s="101" t="s">
        <v>251</v>
      </c>
      <c r="B445" s="10"/>
      <c r="C445" s="10"/>
      <c r="D445" s="10"/>
      <c r="E445" s="10"/>
      <c r="F445" s="10"/>
      <c r="G445" s="10"/>
      <c r="H445" s="10"/>
      <c r="I445" s="10"/>
      <c r="J445" s="10"/>
      <c r="K445" s="10"/>
      <c r="L445" s="10"/>
      <c r="M445" s="10"/>
      <c r="N445" s="10"/>
      <c r="O445" s="10"/>
      <c r="P445" s="10"/>
      <c r="Q445" s="10"/>
      <c r="R445" s="10"/>
      <c r="S445" s="10"/>
      <c r="U445" s="15"/>
      <c r="V445" s="33"/>
      <c r="W445" s="33"/>
      <c r="X445" s="33"/>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row>
    <row r="446" spans="1:86" ht="12.75" customHeight="1" x14ac:dyDescent="0.3">
      <c r="A446" s="10"/>
      <c r="B446" s="10"/>
      <c r="C446" s="10"/>
      <c r="D446" s="10"/>
      <c r="E446" s="10"/>
      <c r="F446" s="10"/>
      <c r="G446" s="10"/>
      <c r="H446" s="10"/>
      <c r="I446" s="10"/>
      <c r="J446" s="10"/>
      <c r="K446" s="10"/>
      <c r="L446" s="10"/>
      <c r="M446" s="10"/>
      <c r="N446" s="10"/>
      <c r="O446" s="10"/>
      <c r="P446" s="10"/>
      <c r="Q446" s="10"/>
      <c r="R446" s="10"/>
      <c r="S446" s="10"/>
      <c r="U446" s="15"/>
      <c r="V446" s="15"/>
      <c r="W446" s="15"/>
      <c r="X446" s="33"/>
      <c r="Y446" s="33"/>
      <c r="Z446" s="33"/>
      <c r="AA446" s="33"/>
      <c r="AB446" s="15"/>
      <c r="AC446" s="33"/>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row>
    <row r="447" spans="1:86" ht="12.75" customHeight="1" x14ac:dyDescent="0.3">
      <c r="A447" s="103"/>
      <c r="B447" s="103"/>
      <c r="C447" s="103"/>
      <c r="D447" s="103"/>
      <c r="E447" s="103"/>
      <c r="F447" s="103"/>
      <c r="G447" s="103"/>
      <c r="H447" s="103"/>
      <c r="I447" s="103"/>
      <c r="J447" s="103"/>
      <c r="K447" s="103"/>
      <c r="L447" s="103"/>
      <c r="M447" s="103"/>
      <c r="N447" s="103"/>
      <c r="O447" s="103"/>
      <c r="P447" s="103"/>
      <c r="Q447" s="103"/>
      <c r="R447" s="103"/>
      <c r="S447" s="103"/>
      <c r="U447" s="15"/>
      <c r="V447" s="33"/>
      <c r="W447" s="33"/>
      <c r="X447" s="33"/>
      <c r="Y447" s="33"/>
      <c r="Z447" s="33"/>
      <c r="AA447" s="33"/>
      <c r="AB447" s="33"/>
      <c r="AC447" s="33"/>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row>
    <row r="448" spans="1:86" ht="12.75" customHeight="1" x14ac:dyDescent="0.3">
      <c r="A448" s="555" t="s">
        <v>276</v>
      </c>
      <c r="B448" s="555"/>
      <c r="C448" s="555"/>
      <c r="D448" s="555"/>
      <c r="E448" s="555"/>
      <c r="F448" s="555"/>
      <c r="G448" s="555"/>
      <c r="H448" s="555"/>
      <c r="I448" s="555"/>
      <c r="J448" s="555"/>
      <c r="K448" s="555"/>
      <c r="L448" s="555"/>
      <c r="M448" s="555"/>
      <c r="N448" s="555"/>
      <c r="O448" s="555"/>
      <c r="P448" s="555"/>
      <c r="Q448" s="10"/>
      <c r="R448" s="10"/>
      <c r="S448" s="10"/>
      <c r="U448" s="15"/>
      <c r="V448" s="33"/>
      <c r="W448" s="33"/>
      <c r="X448" s="33"/>
      <c r="Y448" s="33"/>
      <c r="Z448" s="33"/>
      <c r="AA448" s="33"/>
      <c r="AB448" s="33"/>
      <c r="AC448" s="33"/>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row>
    <row r="449" spans="1:86" ht="12.75" customHeight="1" x14ac:dyDescent="0.3">
      <c r="A449" s="555"/>
      <c r="B449" s="555"/>
      <c r="C449" s="555"/>
      <c r="D449" s="555"/>
      <c r="E449" s="555"/>
      <c r="F449" s="555"/>
      <c r="G449" s="555"/>
      <c r="H449" s="555"/>
      <c r="I449" s="555"/>
      <c r="J449" s="555"/>
      <c r="K449" s="555"/>
      <c r="L449" s="555"/>
      <c r="M449" s="555"/>
      <c r="N449" s="555"/>
      <c r="O449" s="555"/>
      <c r="P449" s="555"/>
      <c r="Q449" s="10"/>
      <c r="R449" s="10"/>
      <c r="S449" s="10"/>
      <c r="U449" s="15"/>
      <c r="V449" s="33"/>
      <c r="W449" s="33"/>
      <c r="X449" s="33"/>
      <c r="Y449" s="33"/>
      <c r="Z449" s="33"/>
      <c r="AA449" s="33"/>
      <c r="AB449" s="33"/>
      <c r="AC449" s="33"/>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row>
    <row r="450" spans="1:86" ht="12.75" customHeight="1" x14ac:dyDescent="0.3">
      <c r="A450" s="555"/>
      <c r="B450" s="555"/>
      <c r="C450" s="555"/>
      <c r="D450" s="555"/>
      <c r="E450" s="555"/>
      <c r="F450" s="555"/>
      <c r="G450" s="555"/>
      <c r="H450" s="555"/>
      <c r="I450" s="555"/>
      <c r="J450" s="555"/>
      <c r="K450" s="555"/>
      <c r="L450" s="555"/>
      <c r="M450" s="555"/>
      <c r="N450" s="555"/>
      <c r="O450" s="555"/>
      <c r="P450" s="555"/>
      <c r="Q450" s="10"/>
      <c r="R450" s="10"/>
      <c r="S450" s="10"/>
      <c r="U450" s="15"/>
      <c r="V450" s="33"/>
      <c r="W450" s="33"/>
      <c r="X450" s="33"/>
      <c r="Y450" s="33"/>
      <c r="Z450" s="33"/>
      <c r="AA450" s="33"/>
      <c r="AB450" s="33"/>
      <c r="AC450" s="33"/>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row>
    <row r="451" spans="1:86" ht="12.75" customHeight="1" x14ac:dyDescent="0.3">
      <c r="A451" s="10"/>
      <c r="B451" s="10"/>
      <c r="C451" s="10"/>
      <c r="D451" s="10"/>
      <c r="E451" s="10"/>
      <c r="F451" s="10"/>
      <c r="G451" s="10"/>
      <c r="H451" s="10"/>
      <c r="I451" s="10"/>
      <c r="J451" s="10"/>
      <c r="K451" s="10"/>
      <c r="L451" s="10"/>
      <c r="M451" s="10"/>
      <c r="N451" s="10"/>
      <c r="O451" s="10"/>
      <c r="P451" s="10"/>
      <c r="Q451" s="10"/>
      <c r="R451" s="10"/>
      <c r="S451" s="10"/>
      <c r="T451" s="16"/>
      <c r="U451" s="15"/>
      <c r="V451" s="33"/>
      <c r="W451" s="33"/>
      <c r="X451" s="33"/>
      <c r="Y451" s="33"/>
      <c r="Z451" s="33"/>
      <c r="AA451" s="33"/>
      <c r="AB451" s="33"/>
      <c r="AC451" s="33"/>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row>
    <row r="452" spans="1:86" ht="12.75" customHeight="1" x14ac:dyDescent="0.3">
      <c r="A452" s="143"/>
      <c r="B452" s="143"/>
      <c r="C452" s="143"/>
      <c r="D452" s="143"/>
      <c r="E452" s="143"/>
      <c r="F452" s="143"/>
      <c r="G452" s="143"/>
      <c r="H452" s="143"/>
      <c r="I452" s="143"/>
      <c r="J452" s="143"/>
      <c r="K452" s="143"/>
      <c r="L452" s="143"/>
      <c r="M452" s="143"/>
      <c r="N452" s="143"/>
      <c r="O452" s="143"/>
      <c r="P452" s="143"/>
      <c r="Q452" s="143"/>
      <c r="R452" s="143"/>
      <c r="S452" s="143"/>
      <c r="T452" s="16"/>
      <c r="U452" s="15"/>
      <c r="V452" s="33"/>
      <c r="W452" s="33"/>
      <c r="X452" s="33"/>
      <c r="Y452" s="33"/>
      <c r="Z452" s="33"/>
      <c r="AA452" s="33"/>
      <c r="AB452" s="33"/>
      <c r="AC452" s="33"/>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row>
    <row r="453" spans="1:86" ht="12.75" customHeight="1" x14ac:dyDescent="0.3">
      <c r="A453" s="143"/>
      <c r="B453" s="143"/>
      <c r="C453" s="143"/>
      <c r="D453" s="143"/>
      <c r="E453" s="143"/>
      <c r="F453" s="143"/>
      <c r="G453" s="143"/>
      <c r="H453" s="143"/>
      <c r="I453" s="143"/>
      <c r="J453" s="143"/>
      <c r="K453" s="143"/>
      <c r="L453" s="143"/>
      <c r="M453" s="143"/>
      <c r="N453" s="143"/>
      <c r="O453" s="143"/>
      <c r="P453" s="143"/>
      <c r="Q453" s="143"/>
      <c r="R453" s="143"/>
      <c r="S453" s="143"/>
      <c r="T453" s="16"/>
      <c r="U453" s="15"/>
      <c r="V453" s="33"/>
      <c r="W453" s="33"/>
      <c r="X453" s="102"/>
      <c r="Y453" s="33"/>
      <c r="Z453" s="33"/>
      <c r="AA453" s="33"/>
      <c r="AB453" s="33"/>
      <c r="AC453" s="102"/>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row>
    <row r="454" spans="1:86" ht="12.75" customHeight="1" x14ac:dyDescent="0.3">
      <c r="A454" s="143"/>
      <c r="B454" s="143"/>
      <c r="C454" s="143"/>
      <c r="D454" s="143"/>
      <c r="E454" s="143"/>
      <c r="F454" s="143"/>
      <c r="G454" s="143"/>
      <c r="H454" s="143"/>
      <c r="I454" s="143"/>
      <c r="J454" s="143"/>
      <c r="K454" s="143"/>
      <c r="L454" s="143"/>
      <c r="M454" s="143"/>
      <c r="N454" s="143"/>
      <c r="O454" s="143"/>
      <c r="P454" s="143"/>
      <c r="Q454" s="143"/>
      <c r="R454" s="143"/>
      <c r="S454" s="143"/>
      <c r="T454" s="16"/>
      <c r="U454" s="15"/>
      <c r="V454" s="33"/>
      <c r="W454" s="33"/>
      <c r="X454" s="33"/>
      <c r="Y454" s="33"/>
      <c r="Z454" s="33"/>
      <c r="AA454" s="33"/>
      <c r="AB454" s="33"/>
      <c r="AC454" s="33"/>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row>
    <row r="455" spans="1:86" ht="12.75" customHeight="1" x14ac:dyDescent="0.3">
      <c r="A455" s="143"/>
      <c r="B455" s="143"/>
      <c r="C455" s="143"/>
      <c r="D455" s="143"/>
      <c r="E455" s="143"/>
      <c r="F455" s="143"/>
      <c r="G455" s="143"/>
      <c r="H455" s="143"/>
      <c r="I455" s="143"/>
      <c r="J455" s="143"/>
      <c r="K455" s="143"/>
      <c r="L455" s="143"/>
      <c r="M455" s="143"/>
      <c r="N455" s="143"/>
      <c r="O455" s="143"/>
      <c r="P455" s="143"/>
      <c r="Q455" s="143"/>
      <c r="R455" s="143"/>
      <c r="S455" s="143"/>
      <c r="T455" s="16"/>
      <c r="U455" s="15"/>
      <c r="V455" s="15"/>
      <c r="W455" s="33"/>
      <c r="X455" s="33"/>
      <c r="Y455" s="33"/>
      <c r="Z455" s="33"/>
      <c r="AA455" s="33"/>
      <c r="AB455" s="33"/>
      <c r="AC455" s="33"/>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row>
    <row r="456" spans="1:86" ht="12.75" customHeight="1" x14ac:dyDescent="0.3">
      <c r="A456" s="143"/>
      <c r="B456" s="143"/>
      <c r="C456" s="143"/>
      <c r="D456" s="143"/>
      <c r="E456" s="143"/>
      <c r="F456" s="143"/>
      <c r="G456" s="143"/>
      <c r="H456" s="143"/>
      <c r="I456" s="143"/>
      <c r="J456" s="143"/>
      <c r="K456" s="143"/>
      <c r="L456" s="143"/>
      <c r="M456" s="143"/>
      <c r="N456" s="143"/>
      <c r="O456" s="143"/>
      <c r="P456" s="143"/>
      <c r="Q456" s="143"/>
      <c r="R456" s="143"/>
      <c r="S456" s="143"/>
      <c r="T456" s="16"/>
      <c r="U456" s="15"/>
      <c r="V456" s="33"/>
      <c r="W456" s="33"/>
      <c r="X456" s="33"/>
      <c r="Y456" s="33"/>
      <c r="Z456" s="33"/>
      <c r="AA456" s="33"/>
      <c r="AB456" s="33"/>
      <c r="AC456" s="33"/>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row>
    <row r="457" spans="1:86" x14ac:dyDescent="0.2">
      <c r="A457" s="143"/>
      <c r="B457" s="143"/>
      <c r="C457" s="143"/>
      <c r="D457" s="143"/>
      <c r="E457" s="143"/>
      <c r="F457" s="143"/>
      <c r="G457" s="143"/>
      <c r="H457" s="143"/>
      <c r="I457" s="143"/>
      <c r="J457" s="143"/>
      <c r="K457" s="143"/>
      <c r="L457" s="143"/>
      <c r="M457" s="143"/>
      <c r="N457" s="143"/>
      <c r="O457" s="143"/>
      <c r="P457" s="143"/>
      <c r="Q457" s="143"/>
      <c r="R457" s="143"/>
      <c r="S457" s="143"/>
      <c r="T457" s="16"/>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row>
    <row r="458" spans="1:86" x14ac:dyDescent="0.2">
      <c r="A458" s="143"/>
      <c r="B458" s="143"/>
      <c r="C458" s="143"/>
      <c r="D458" s="143"/>
      <c r="E458" s="143"/>
      <c r="F458" s="143"/>
      <c r="G458" s="143"/>
      <c r="H458" s="143"/>
      <c r="I458" s="143"/>
      <c r="J458" s="143"/>
      <c r="K458" s="143"/>
      <c r="L458" s="143"/>
      <c r="M458" s="143"/>
      <c r="N458" s="143"/>
      <c r="O458" s="143"/>
      <c r="P458" s="143"/>
      <c r="Q458" s="143"/>
      <c r="R458" s="143"/>
      <c r="S458" s="143"/>
      <c r="T458" s="16"/>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row>
    <row r="459" spans="1:86" x14ac:dyDescent="0.2">
      <c r="A459" s="143"/>
      <c r="B459" s="143"/>
      <c r="C459" s="143"/>
      <c r="D459" s="143"/>
      <c r="E459" s="143"/>
      <c r="F459" s="143"/>
      <c r="G459" s="143"/>
      <c r="H459" s="143"/>
      <c r="I459" s="143"/>
      <c r="J459" s="143"/>
      <c r="K459" s="143"/>
      <c r="L459" s="143"/>
      <c r="M459" s="143"/>
      <c r="N459" s="143"/>
      <c r="O459" s="143"/>
      <c r="P459" s="143"/>
      <c r="Q459" s="143"/>
      <c r="R459" s="143"/>
      <c r="S459" s="143"/>
      <c r="T459" s="16"/>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row>
    <row r="460" spans="1:86" x14ac:dyDescent="0.2">
      <c r="A460" s="143"/>
      <c r="B460" s="143"/>
      <c r="C460" s="143"/>
      <c r="D460" s="143"/>
      <c r="E460" s="143"/>
      <c r="F460" s="143"/>
      <c r="G460" s="143"/>
      <c r="H460" s="143"/>
      <c r="I460" s="143"/>
      <c r="J460" s="143"/>
      <c r="K460" s="143"/>
      <c r="L460" s="143"/>
      <c r="M460" s="143"/>
      <c r="N460" s="143"/>
      <c r="O460" s="143"/>
      <c r="P460" s="143"/>
      <c r="Q460" s="143"/>
      <c r="R460" s="143"/>
      <c r="S460" s="143"/>
      <c r="T460" s="16"/>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row>
    <row r="461" spans="1:86" x14ac:dyDescent="0.2">
      <c r="A461" s="143"/>
      <c r="B461" s="143"/>
      <c r="C461" s="143"/>
      <c r="D461" s="143"/>
      <c r="E461" s="143"/>
      <c r="F461" s="143"/>
      <c r="G461" s="143"/>
      <c r="H461" s="143"/>
      <c r="I461" s="143"/>
      <c r="J461" s="143"/>
      <c r="K461" s="143"/>
      <c r="L461" s="143"/>
      <c r="M461" s="143"/>
      <c r="N461" s="143"/>
      <c r="O461" s="143"/>
      <c r="P461" s="143"/>
      <c r="Q461" s="143"/>
      <c r="R461" s="143"/>
      <c r="S461" s="143"/>
      <c r="T461" s="16"/>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row>
    <row r="462" spans="1:86" x14ac:dyDescent="0.2">
      <c r="A462" s="16"/>
      <c r="B462" s="16"/>
      <c r="C462" s="16"/>
      <c r="D462" s="16"/>
      <c r="E462" s="16"/>
      <c r="F462" s="16"/>
      <c r="G462" s="16"/>
      <c r="H462" s="16"/>
      <c r="I462" s="16"/>
      <c r="J462" s="16"/>
      <c r="K462" s="16"/>
      <c r="L462" s="16"/>
      <c r="M462" s="16"/>
      <c r="N462" s="16"/>
      <c r="O462" s="16"/>
      <c r="P462" s="16"/>
      <c r="Q462" s="16"/>
      <c r="R462" s="16"/>
      <c r="S462" s="16"/>
      <c r="T462" s="16"/>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row>
    <row r="463" spans="1:86" x14ac:dyDescent="0.2">
      <c r="A463" s="16"/>
      <c r="B463" s="16"/>
      <c r="C463" s="16"/>
      <c r="D463" s="16"/>
      <c r="E463" s="16"/>
      <c r="F463" s="16"/>
      <c r="G463" s="16"/>
      <c r="H463" s="16"/>
      <c r="I463" s="16"/>
      <c r="J463" s="16"/>
      <c r="K463" s="16"/>
      <c r="L463" s="16"/>
      <c r="M463" s="16"/>
      <c r="N463" s="16"/>
      <c r="O463" s="16"/>
      <c r="P463" s="16"/>
      <c r="Q463" s="16"/>
      <c r="R463" s="16"/>
      <c r="S463" s="16"/>
      <c r="T463" s="16"/>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row>
    <row r="464" spans="1:86" x14ac:dyDescent="0.2">
      <c r="A464" s="16"/>
      <c r="B464" s="16"/>
      <c r="C464" s="16"/>
      <c r="D464" s="16"/>
      <c r="E464" s="16"/>
      <c r="F464" s="16"/>
      <c r="G464" s="16"/>
      <c r="H464" s="16"/>
      <c r="I464" s="16"/>
      <c r="J464" s="16"/>
      <c r="K464" s="16"/>
      <c r="L464" s="16"/>
      <c r="M464" s="16"/>
      <c r="N464" s="16"/>
      <c r="O464" s="16"/>
      <c r="P464" s="16"/>
      <c r="Q464" s="16"/>
      <c r="R464" s="16"/>
      <c r="S464" s="16"/>
      <c r="T464" s="16"/>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row>
    <row r="465" spans="1:86" x14ac:dyDescent="0.2">
      <c r="A465" s="16"/>
      <c r="B465" s="16"/>
      <c r="C465" s="16"/>
      <c r="D465" s="16"/>
      <c r="E465" s="16"/>
      <c r="F465" s="16"/>
      <c r="G465" s="16"/>
      <c r="H465" s="16"/>
      <c r="I465" s="16"/>
      <c r="J465" s="16"/>
      <c r="K465" s="16"/>
      <c r="L465" s="16"/>
      <c r="M465" s="16"/>
      <c r="N465" s="16"/>
      <c r="O465" s="16"/>
      <c r="P465" s="16"/>
      <c r="Q465" s="16"/>
      <c r="R465" s="16"/>
      <c r="S465" s="16"/>
      <c r="T465" s="16"/>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row>
    <row r="466" spans="1:86" x14ac:dyDescent="0.2">
      <c r="A466" s="16"/>
      <c r="B466" s="16"/>
      <c r="C466" s="16"/>
      <c r="D466" s="16"/>
      <c r="E466" s="16"/>
      <c r="F466" s="16"/>
      <c r="G466" s="16"/>
      <c r="H466" s="16"/>
      <c r="I466" s="16"/>
      <c r="J466" s="16"/>
      <c r="K466" s="16"/>
      <c r="L466" s="16"/>
      <c r="M466" s="16"/>
      <c r="N466" s="16"/>
      <c r="O466" s="16"/>
      <c r="P466" s="16"/>
      <c r="Q466" s="16"/>
      <c r="R466" s="16"/>
      <c r="S466" s="16"/>
      <c r="T466" s="16"/>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row>
    <row r="467" spans="1:86" x14ac:dyDescent="0.2">
      <c r="A467" s="16"/>
      <c r="B467" s="16"/>
      <c r="C467" s="16"/>
      <c r="D467" s="16"/>
      <c r="E467" s="16"/>
      <c r="F467" s="16"/>
      <c r="G467" s="16"/>
      <c r="H467" s="16"/>
      <c r="I467" s="16"/>
      <c r="J467" s="16"/>
      <c r="K467" s="16"/>
      <c r="L467" s="16"/>
      <c r="M467" s="16"/>
      <c r="N467" s="16"/>
      <c r="O467" s="16"/>
      <c r="P467" s="16"/>
      <c r="Q467" s="16"/>
      <c r="R467" s="16"/>
      <c r="S467" s="16"/>
      <c r="T467" s="16"/>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row>
    <row r="468" spans="1:86" x14ac:dyDescent="0.2">
      <c r="A468" s="16"/>
      <c r="B468" s="16"/>
      <c r="C468" s="16"/>
      <c r="D468" s="16"/>
      <c r="E468" s="16"/>
      <c r="F468" s="16"/>
      <c r="G468" s="16"/>
      <c r="H468" s="16"/>
      <c r="I468" s="16"/>
      <c r="J468" s="16"/>
      <c r="K468" s="16"/>
      <c r="L468" s="16"/>
      <c r="M468" s="16"/>
      <c r="N468" s="16"/>
      <c r="O468" s="16"/>
      <c r="P468" s="16"/>
      <c r="Q468" s="16"/>
      <c r="R468" s="16"/>
      <c r="S468" s="16"/>
      <c r="T468" s="16"/>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row>
    <row r="469" spans="1:86" x14ac:dyDescent="0.2">
      <c r="A469" s="16"/>
      <c r="B469" s="16"/>
      <c r="C469" s="16"/>
      <c r="D469" s="16"/>
      <c r="E469" s="16"/>
      <c r="F469" s="16"/>
      <c r="G469" s="16"/>
      <c r="H469" s="16"/>
      <c r="I469" s="16"/>
      <c r="J469" s="16"/>
      <c r="K469" s="16"/>
      <c r="L469" s="16"/>
      <c r="M469" s="16"/>
      <c r="N469" s="16"/>
      <c r="O469" s="16"/>
      <c r="P469" s="16"/>
      <c r="Q469" s="16"/>
      <c r="R469" s="16"/>
      <c r="S469" s="16"/>
      <c r="T469" s="16"/>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row>
    <row r="470" spans="1:86" x14ac:dyDescent="0.2">
      <c r="A470" s="16"/>
      <c r="B470" s="16"/>
      <c r="C470" s="16"/>
      <c r="D470" s="16"/>
      <c r="E470" s="16"/>
      <c r="F470" s="16"/>
      <c r="G470" s="16"/>
      <c r="H470" s="16"/>
      <c r="I470" s="16"/>
      <c r="J470" s="16"/>
      <c r="K470" s="16"/>
      <c r="L470" s="16"/>
      <c r="M470" s="16"/>
      <c r="N470" s="16"/>
      <c r="O470" s="16"/>
      <c r="P470" s="16"/>
      <c r="Q470" s="16"/>
      <c r="R470" s="16"/>
      <c r="S470" s="16"/>
      <c r="T470" s="16"/>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row>
    <row r="471" spans="1:86" x14ac:dyDescent="0.2">
      <c r="A471" s="16"/>
      <c r="B471" s="16"/>
      <c r="C471" s="16"/>
      <c r="D471" s="16"/>
      <c r="E471" s="16"/>
      <c r="F471" s="16"/>
      <c r="G471" s="16"/>
      <c r="H471" s="16"/>
      <c r="I471" s="16"/>
      <c r="J471" s="16"/>
      <c r="K471" s="16"/>
      <c r="L471" s="16"/>
      <c r="M471" s="16"/>
      <c r="N471" s="16"/>
      <c r="O471" s="16"/>
      <c r="P471" s="16"/>
      <c r="Q471" s="16"/>
      <c r="R471" s="16"/>
      <c r="S471" s="16"/>
      <c r="T471" s="16"/>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row>
    <row r="472" spans="1:86" x14ac:dyDescent="0.2">
      <c r="A472" s="16"/>
      <c r="B472" s="16"/>
      <c r="C472" s="16"/>
      <c r="D472" s="16"/>
      <c r="E472" s="16"/>
      <c r="F472" s="16"/>
      <c r="G472" s="16"/>
      <c r="H472" s="16"/>
      <c r="I472" s="16"/>
      <c r="J472" s="16"/>
      <c r="K472" s="16"/>
      <c r="L472" s="16"/>
      <c r="M472" s="16"/>
      <c r="N472" s="16"/>
      <c r="O472" s="16"/>
      <c r="P472" s="16"/>
      <c r="Q472" s="16"/>
      <c r="R472" s="16"/>
      <c r="S472" s="16"/>
      <c r="T472" s="16"/>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row>
    <row r="473" spans="1:86" x14ac:dyDescent="0.2">
      <c r="A473" s="16"/>
      <c r="B473" s="16"/>
      <c r="C473" s="16"/>
      <c r="D473" s="16"/>
      <c r="E473" s="16"/>
      <c r="F473" s="16"/>
      <c r="G473" s="16"/>
      <c r="H473" s="16"/>
      <c r="I473" s="16"/>
      <c r="J473" s="16"/>
      <c r="K473" s="16"/>
      <c r="L473" s="16"/>
      <c r="M473" s="16"/>
      <c r="N473" s="16"/>
      <c r="O473" s="16"/>
      <c r="P473" s="16"/>
      <c r="Q473" s="16"/>
      <c r="R473" s="16"/>
      <c r="S473" s="16"/>
      <c r="T473" s="16"/>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row>
    <row r="474" spans="1:86" x14ac:dyDescent="0.2">
      <c r="A474" s="16"/>
      <c r="B474" s="16"/>
      <c r="C474" s="16"/>
      <c r="D474" s="16"/>
      <c r="E474" s="16"/>
      <c r="F474" s="16"/>
      <c r="G474" s="16"/>
      <c r="H474" s="16"/>
      <c r="I474" s="16"/>
      <c r="J474" s="16"/>
      <c r="K474" s="16"/>
      <c r="L474" s="16"/>
      <c r="M474" s="16"/>
      <c r="N474" s="16"/>
      <c r="O474" s="16"/>
      <c r="P474" s="16"/>
      <c r="Q474" s="16"/>
      <c r="R474" s="16"/>
      <c r="S474" s="16"/>
      <c r="T474" s="16"/>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row>
    <row r="475" spans="1:86" x14ac:dyDescent="0.2">
      <c r="A475" s="16"/>
      <c r="B475" s="16"/>
      <c r="C475" s="16"/>
      <c r="D475" s="16"/>
      <c r="E475" s="16"/>
      <c r="F475" s="16"/>
      <c r="G475" s="16"/>
      <c r="H475" s="16"/>
      <c r="I475" s="16"/>
      <c r="J475" s="16"/>
      <c r="K475" s="16"/>
      <c r="L475" s="16"/>
      <c r="M475" s="16"/>
      <c r="N475" s="16"/>
      <c r="O475" s="16"/>
      <c r="P475" s="16"/>
      <c r="Q475" s="16"/>
      <c r="R475" s="16"/>
      <c r="S475" s="16"/>
      <c r="T475" s="16"/>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row>
    <row r="476" spans="1:86" x14ac:dyDescent="0.2">
      <c r="A476" s="16"/>
      <c r="B476" s="16"/>
      <c r="C476" s="16"/>
      <c r="D476" s="16"/>
      <c r="E476" s="16"/>
      <c r="F476" s="16"/>
      <c r="G476" s="16"/>
      <c r="H476" s="16"/>
      <c r="I476" s="16"/>
      <c r="J476" s="16"/>
      <c r="K476" s="16"/>
      <c r="L476" s="16"/>
      <c r="M476" s="16"/>
      <c r="N476" s="16"/>
      <c r="O476" s="16"/>
      <c r="P476" s="16"/>
      <c r="Q476" s="16"/>
      <c r="R476" s="16"/>
      <c r="S476" s="16"/>
      <c r="T476" s="16"/>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row>
    <row r="477" spans="1:86" x14ac:dyDescent="0.2">
      <c r="A477" s="16"/>
      <c r="B477" s="16"/>
      <c r="C477" s="16"/>
      <c r="D477" s="16"/>
      <c r="E477" s="16"/>
      <c r="F477" s="16"/>
      <c r="G477" s="16"/>
      <c r="H477" s="16"/>
      <c r="I477" s="16"/>
      <c r="J477" s="16"/>
      <c r="K477" s="16"/>
      <c r="L477" s="16"/>
      <c r="M477" s="16"/>
      <c r="N477" s="16"/>
      <c r="O477" s="16"/>
      <c r="P477" s="16"/>
      <c r="Q477" s="16"/>
      <c r="R477" s="16"/>
      <c r="S477" s="16"/>
      <c r="T477" s="16"/>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row>
    <row r="478" spans="1:86" x14ac:dyDescent="0.2">
      <c r="A478" s="16"/>
      <c r="B478" s="16"/>
      <c r="C478" s="16"/>
      <c r="D478" s="16"/>
      <c r="E478" s="16"/>
      <c r="F478" s="16"/>
      <c r="G478" s="16"/>
      <c r="H478" s="16"/>
      <c r="I478" s="16"/>
      <c r="J478" s="16"/>
      <c r="K478" s="16"/>
      <c r="L478" s="16"/>
      <c r="M478" s="16"/>
      <c r="N478" s="16"/>
      <c r="O478" s="16"/>
      <c r="P478" s="16"/>
      <c r="Q478" s="16"/>
      <c r="R478" s="16"/>
      <c r="S478" s="16"/>
      <c r="T478" s="16"/>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row>
    <row r="479" spans="1:86" x14ac:dyDescent="0.2">
      <c r="A479" s="16"/>
      <c r="B479" s="16"/>
      <c r="C479" s="16"/>
      <c r="D479" s="16"/>
      <c r="E479" s="16"/>
      <c r="F479" s="16"/>
      <c r="G479" s="16"/>
      <c r="H479" s="16"/>
      <c r="I479" s="16"/>
      <c r="J479" s="16"/>
      <c r="K479" s="16"/>
      <c r="L479" s="16"/>
      <c r="M479" s="16"/>
      <c r="N479" s="16"/>
      <c r="O479" s="16"/>
      <c r="P479" s="16"/>
      <c r="Q479" s="16"/>
      <c r="R479" s="16"/>
      <c r="S479" s="16"/>
      <c r="T479" s="16"/>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row>
    <row r="480" spans="1:86" x14ac:dyDescent="0.2">
      <c r="A480" s="16"/>
      <c r="B480" s="16"/>
      <c r="C480" s="16"/>
      <c r="D480" s="16"/>
      <c r="E480" s="16"/>
      <c r="F480" s="16"/>
      <c r="G480" s="16"/>
      <c r="H480" s="16"/>
      <c r="I480" s="16"/>
      <c r="J480" s="16"/>
      <c r="K480" s="16"/>
      <c r="L480" s="16"/>
      <c r="M480" s="16"/>
      <c r="N480" s="16"/>
      <c r="O480" s="16"/>
      <c r="P480" s="16"/>
      <c r="Q480" s="16"/>
      <c r="R480" s="16"/>
      <c r="S480" s="16"/>
      <c r="T480" s="16"/>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row>
    <row r="481" spans="1:86" x14ac:dyDescent="0.2">
      <c r="A481" s="16"/>
      <c r="B481" s="16"/>
      <c r="C481" s="16"/>
      <c r="D481" s="16"/>
      <c r="E481" s="16"/>
      <c r="F481" s="16"/>
      <c r="G481" s="16"/>
      <c r="H481" s="16"/>
      <c r="I481" s="16"/>
      <c r="J481" s="16"/>
      <c r="K481" s="16"/>
      <c r="L481" s="16"/>
      <c r="M481" s="16"/>
      <c r="N481" s="16"/>
      <c r="O481" s="16"/>
      <c r="P481" s="16"/>
      <c r="Q481" s="16"/>
      <c r="R481" s="16"/>
      <c r="S481" s="16"/>
      <c r="T481" s="16"/>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row>
    <row r="482" spans="1:86" x14ac:dyDescent="0.2">
      <c r="A482" s="16"/>
      <c r="B482" s="16"/>
      <c r="C482" s="16"/>
      <c r="D482" s="16"/>
      <c r="E482" s="16"/>
      <c r="F482" s="16"/>
      <c r="G482" s="16"/>
      <c r="H482" s="16"/>
      <c r="I482" s="16"/>
      <c r="J482" s="16"/>
      <c r="K482" s="16"/>
      <c r="L482" s="16"/>
      <c r="M482" s="16"/>
      <c r="N482" s="16"/>
      <c r="O482" s="16"/>
      <c r="P482" s="16"/>
      <c r="Q482" s="16"/>
      <c r="R482" s="16"/>
      <c r="S482" s="16"/>
      <c r="T482" s="16"/>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row>
    <row r="483" spans="1:86" x14ac:dyDescent="0.2">
      <c r="A483" s="16"/>
      <c r="B483" s="16"/>
      <c r="C483" s="16"/>
      <c r="D483" s="16"/>
      <c r="E483" s="16"/>
      <c r="F483" s="16"/>
      <c r="G483" s="16"/>
      <c r="H483" s="16"/>
      <c r="I483" s="16"/>
      <c r="J483" s="16"/>
      <c r="K483" s="16"/>
      <c r="L483" s="16"/>
      <c r="M483" s="16"/>
      <c r="N483" s="16"/>
      <c r="O483" s="16"/>
      <c r="P483" s="16"/>
      <c r="Q483" s="16"/>
      <c r="R483" s="16"/>
      <c r="S483" s="16"/>
      <c r="T483" s="16"/>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row>
    <row r="484" spans="1:86" x14ac:dyDescent="0.2">
      <c r="A484" s="16"/>
      <c r="B484" s="16"/>
      <c r="C484" s="16"/>
      <c r="D484" s="16"/>
      <c r="E484" s="16"/>
      <c r="F484" s="16"/>
      <c r="G484" s="16"/>
      <c r="H484" s="16"/>
      <c r="I484" s="16"/>
      <c r="J484" s="16"/>
      <c r="K484" s="16"/>
      <c r="L484" s="16"/>
      <c r="M484" s="16"/>
      <c r="N484" s="16"/>
      <c r="O484" s="16"/>
      <c r="P484" s="16"/>
      <c r="Q484" s="16"/>
      <c r="R484" s="16"/>
      <c r="S484" s="16"/>
      <c r="T484" s="16"/>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row>
    <row r="485" spans="1:86" x14ac:dyDescent="0.2">
      <c r="A485" s="16"/>
      <c r="B485" s="16"/>
      <c r="C485" s="16"/>
      <c r="D485" s="16"/>
      <c r="E485" s="16"/>
      <c r="F485" s="16"/>
      <c r="G485" s="16"/>
      <c r="H485" s="16"/>
      <c r="I485" s="16"/>
      <c r="J485" s="16"/>
      <c r="K485" s="16"/>
      <c r="L485" s="16"/>
      <c r="M485" s="16"/>
      <c r="N485" s="16"/>
      <c r="O485" s="16"/>
      <c r="P485" s="16"/>
      <c r="Q485" s="16"/>
      <c r="R485" s="16"/>
      <c r="S485" s="16"/>
      <c r="T485" s="16"/>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row>
    <row r="486" spans="1:86" x14ac:dyDescent="0.2">
      <c r="A486" s="16"/>
      <c r="B486" s="16"/>
      <c r="C486" s="16"/>
      <c r="D486" s="16"/>
      <c r="E486" s="16"/>
      <c r="F486" s="16"/>
      <c r="G486" s="16"/>
      <c r="H486" s="16"/>
      <c r="I486" s="16"/>
      <c r="J486" s="16"/>
      <c r="K486" s="16"/>
      <c r="L486" s="16"/>
      <c r="M486" s="16"/>
      <c r="N486" s="16"/>
      <c r="O486" s="16"/>
      <c r="P486" s="16"/>
      <c r="Q486" s="16"/>
      <c r="R486" s="16"/>
      <c r="S486" s="16"/>
      <c r="T486" s="16"/>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row>
    <row r="487" spans="1:86" x14ac:dyDescent="0.2">
      <c r="A487" s="16"/>
      <c r="B487" s="16"/>
      <c r="C487" s="16"/>
      <c r="D487" s="16"/>
      <c r="E487" s="16"/>
      <c r="F487" s="16"/>
      <c r="G487" s="16"/>
      <c r="H487" s="16"/>
      <c r="I487" s="16"/>
      <c r="J487" s="16"/>
      <c r="K487" s="16"/>
      <c r="L487" s="16"/>
      <c r="M487" s="16"/>
      <c r="N487" s="16"/>
      <c r="O487" s="16"/>
      <c r="P487" s="16"/>
      <c r="Q487" s="16"/>
      <c r="R487" s="16"/>
      <c r="S487" s="16"/>
      <c r="T487" s="16"/>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row>
    <row r="488" spans="1:86" x14ac:dyDescent="0.2">
      <c r="A488" s="16"/>
      <c r="B488" s="16"/>
      <c r="C488" s="16"/>
      <c r="D488" s="16"/>
      <c r="E488" s="16"/>
      <c r="F488" s="16"/>
      <c r="G488" s="16"/>
      <c r="H488" s="16"/>
      <c r="I488" s="16"/>
      <c r="J488" s="16"/>
      <c r="K488" s="16"/>
      <c r="L488" s="16"/>
      <c r="M488" s="16"/>
      <c r="N488" s="16"/>
      <c r="O488" s="16"/>
      <c r="P488" s="16"/>
      <c r="Q488" s="16"/>
      <c r="R488" s="16"/>
      <c r="S488" s="16"/>
      <c r="T488" s="16"/>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row>
    <row r="489" spans="1:86" x14ac:dyDescent="0.2">
      <c r="A489" s="16"/>
      <c r="B489" s="16"/>
      <c r="C489" s="16"/>
      <c r="D489" s="16"/>
      <c r="E489" s="16"/>
      <c r="F489" s="16"/>
      <c r="G489" s="16"/>
      <c r="H489" s="16"/>
      <c r="I489" s="16"/>
      <c r="J489" s="16"/>
      <c r="K489" s="16"/>
      <c r="L489" s="16"/>
      <c r="M489" s="16"/>
      <c r="N489" s="16"/>
      <c r="O489" s="16"/>
      <c r="P489" s="16"/>
      <c r="Q489" s="16"/>
      <c r="R489" s="16"/>
      <c r="S489" s="16"/>
      <c r="T489" s="16"/>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row>
    <row r="490" spans="1:86" x14ac:dyDescent="0.2">
      <c r="A490" s="16"/>
      <c r="B490" s="16"/>
      <c r="C490" s="16"/>
      <c r="D490" s="16"/>
      <c r="E490" s="16"/>
      <c r="F490" s="16"/>
      <c r="G490" s="16"/>
      <c r="H490" s="16"/>
      <c r="I490" s="16"/>
      <c r="J490" s="16"/>
      <c r="K490" s="16"/>
      <c r="L490" s="16"/>
      <c r="M490" s="16"/>
      <c r="N490" s="16"/>
      <c r="O490" s="16"/>
      <c r="P490" s="16"/>
      <c r="Q490" s="16"/>
      <c r="R490" s="16"/>
      <c r="S490" s="16"/>
      <c r="T490" s="16"/>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row>
    <row r="491" spans="1:86" x14ac:dyDescent="0.2">
      <c r="A491" s="16"/>
      <c r="B491" s="16"/>
      <c r="C491" s="16"/>
      <c r="D491" s="16"/>
      <c r="E491" s="16"/>
      <c r="F491" s="16"/>
      <c r="G491" s="16"/>
      <c r="H491" s="16"/>
      <c r="I491" s="16"/>
      <c r="J491" s="16"/>
      <c r="K491" s="16"/>
      <c r="L491" s="16"/>
      <c r="M491" s="16"/>
      <c r="N491" s="16"/>
      <c r="O491" s="16"/>
      <c r="P491" s="16"/>
      <c r="Q491" s="16"/>
      <c r="R491" s="16"/>
      <c r="S491" s="16"/>
      <c r="T491" s="16"/>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row>
    <row r="492" spans="1:86" x14ac:dyDescent="0.2">
      <c r="A492" s="16"/>
      <c r="B492" s="16"/>
      <c r="C492" s="16"/>
      <c r="D492" s="16"/>
      <c r="E492" s="16"/>
      <c r="F492" s="16"/>
      <c r="G492" s="16"/>
      <c r="H492" s="16"/>
      <c r="I492" s="16"/>
      <c r="J492" s="16"/>
      <c r="K492" s="16"/>
      <c r="L492" s="16"/>
      <c r="M492" s="16"/>
      <c r="N492" s="16"/>
      <c r="O492" s="16"/>
      <c r="P492" s="16"/>
      <c r="Q492" s="16"/>
      <c r="R492" s="16"/>
      <c r="S492" s="16"/>
      <c r="T492" s="16"/>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row>
    <row r="493" spans="1:86" x14ac:dyDescent="0.2">
      <c r="A493" s="16"/>
      <c r="B493" s="16"/>
      <c r="C493" s="16"/>
      <c r="D493" s="16"/>
      <c r="E493" s="16"/>
      <c r="F493" s="16"/>
      <c r="G493" s="16"/>
      <c r="H493" s="16"/>
      <c r="I493" s="16"/>
      <c r="J493" s="16"/>
      <c r="K493" s="16"/>
      <c r="L493" s="16"/>
      <c r="M493" s="16"/>
      <c r="N493" s="16"/>
      <c r="O493" s="16"/>
      <c r="P493" s="16"/>
      <c r="Q493" s="16"/>
      <c r="R493" s="16"/>
      <c r="S493" s="16"/>
      <c r="T493" s="16"/>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row>
    <row r="494" spans="1:86" x14ac:dyDescent="0.2">
      <c r="A494" s="16"/>
      <c r="B494" s="16"/>
      <c r="C494" s="16"/>
      <c r="D494" s="16"/>
      <c r="E494" s="16"/>
      <c r="F494" s="16"/>
      <c r="G494" s="16"/>
      <c r="H494" s="16"/>
      <c r="I494" s="16"/>
      <c r="J494" s="16"/>
      <c r="K494" s="16"/>
      <c r="L494" s="16"/>
      <c r="M494" s="16"/>
      <c r="N494" s="16"/>
      <c r="O494" s="16"/>
      <c r="P494" s="16"/>
      <c r="Q494" s="16"/>
      <c r="R494" s="16"/>
      <c r="S494" s="16"/>
      <c r="T494" s="16"/>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row>
    <row r="495" spans="1:86" x14ac:dyDescent="0.2">
      <c r="A495" s="16"/>
      <c r="B495" s="16"/>
      <c r="C495" s="16"/>
      <c r="D495" s="16"/>
      <c r="E495" s="16"/>
      <c r="F495" s="16"/>
      <c r="G495" s="16"/>
      <c r="H495" s="16"/>
      <c r="I495" s="16"/>
      <c r="J495" s="16"/>
      <c r="K495" s="16"/>
      <c r="L495" s="16"/>
      <c r="M495" s="16"/>
      <c r="N495" s="16"/>
      <c r="O495" s="16"/>
      <c r="P495" s="16"/>
      <c r="Q495" s="16"/>
      <c r="R495" s="16"/>
      <c r="S495" s="16"/>
      <c r="T495" s="16"/>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row>
    <row r="496" spans="1:86" x14ac:dyDescent="0.2">
      <c r="A496" s="16"/>
      <c r="B496" s="16"/>
      <c r="C496" s="16"/>
      <c r="D496" s="16"/>
      <c r="E496" s="16"/>
      <c r="F496" s="16"/>
      <c r="G496" s="16"/>
      <c r="H496" s="16"/>
      <c r="I496" s="16"/>
      <c r="J496" s="16"/>
      <c r="K496" s="16"/>
      <c r="L496" s="16"/>
      <c r="M496" s="16"/>
      <c r="N496" s="16"/>
      <c r="O496" s="16"/>
      <c r="P496" s="16"/>
      <c r="Q496" s="16"/>
      <c r="R496" s="16"/>
      <c r="S496" s="16"/>
      <c r="T496" s="16"/>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row>
    <row r="497" spans="1:86" x14ac:dyDescent="0.2">
      <c r="A497" s="16"/>
      <c r="B497" s="16"/>
      <c r="C497" s="16"/>
      <c r="D497" s="16"/>
      <c r="E497" s="16"/>
      <c r="F497" s="16"/>
      <c r="G497" s="16"/>
      <c r="H497" s="16"/>
      <c r="I497" s="16"/>
      <c r="J497" s="16"/>
      <c r="K497" s="16"/>
      <c r="L497" s="16"/>
      <c r="M497" s="16"/>
      <c r="N497" s="16"/>
      <c r="O497" s="16"/>
      <c r="P497" s="16"/>
      <c r="Q497" s="16"/>
      <c r="R497" s="16"/>
      <c r="S497" s="16"/>
      <c r="T497" s="16"/>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row>
    <row r="498" spans="1:86" x14ac:dyDescent="0.2">
      <c r="A498" s="16"/>
      <c r="B498" s="16"/>
      <c r="C498" s="16"/>
      <c r="D498" s="16"/>
      <c r="E498" s="16"/>
      <c r="F498" s="16"/>
      <c r="G498" s="16"/>
      <c r="H498" s="16"/>
      <c r="I498" s="16"/>
      <c r="J498" s="16"/>
      <c r="K498" s="16"/>
      <c r="L498" s="16"/>
      <c r="M498" s="16"/>
      <c r="N498" s="16"/>
      <c r="O498" s="16"/>
      <c r="P498" s="16"/>
      <c r="Q498" s="16"/>
      <c r="R498" s="16"/>
      <c r="S498" s="16"/>
      <c r="T498" s="16"/>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row>
    <row r="499" spans="1:86" x14ac:dyDescent="0.2">
      <c r="A499" s="16"/>
      <c r="B499" s="16"/>
      <c r="C499" s="16"/>
      <c r="D499" s="16"/>
      <c r="E499" s="16"/>
      <c r="F499" s="16"/>
      <c r="G499" s="16"/>
      <c r="H499" s="16"/>
      <c r="I499" s="16"/>
      <c r="J499" s="16"/>
      <c r="K499" s="16"/>
      <c r="L499" s="16"/>
      <c r="M499" s="16"/>
      <c r="N499" s="16"/>
      <c r="O499" s="16"/>
      <c r="P499" s="16"/>
      <c r="Q499" s="16"/>
      <c r="R499" s="16"/>
      <c r="S499" s="16"/>
      <c r="T499" s="16"/>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row>
    <row r="500" spans="1:86" x14ac:dyDescent="0.2">
      <c r="A500" s="16"/>
      <c r="B500" s="16"/>
      <c r="C500" s="16"/>
      <c r="D500" s="16"/>
      <c r="E500" s="16"/>
      <c r="F500" s="16"/>
      <c r="G500" s="16"/>
      <c r="H500" s="16"/>
      <c r="I500" s="16"/>
      <c r="J500" s="16"/>
      <c r="K500" s="16"/>
      <c r="L500" s="16"/>
      <c r="M500" s="16"/>
      <c r="N500" s="16"/>
      <c r="O500" s="16"/>
      <c r="P500" s="16"/>
      <c r="Q500" s="16"/>
      <c r="R500" s="16"/>
      <c r="S500" s="16"/>
      <c r="T500" s="16"/>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row>
    <row r="501" spans="1:86" x14ac:dyDescent="0.2">
      <c r="A501" s="16"/>
      <c r="B501" s="16"/>
      <c r="C501" s="16"/>
      <c r="D501" s="16"/>
      <c r="E501" s="16"/>
      <c r="F501" s="16"/>
      <c r="G501" s="16"/>
      <c r="H501" s="16"/>
      <c r="I501" s="16"/>
      <c r="J501" s="16"/>
      <c r="K501" s="16"/>
      <c r="L501" s="16"/>
      <c r="M501" s="16"/>
      <c r="N501" s="16"/>
      <c r="O501" s="16"/>
      <c r="P501" s="16"/>
      <c r="Q501" s="16"/>
      <c r="R501" s="16"/>
      <c r="S501" s="16"/>
      <c r="T501" s="16"/>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row>
    <row r="502" spans="1:86" x14ac:dyDescent="0.2">
      <c r="A502" s="16"/>
      <c r="B502" s="16"/>
      <c r="C502" s="16"/>
      <c r="D502" s="16"/>
      <c r="E502" s="16"/>
      <c r="F502" s="16"/>
      <c r="G502" s="16"/>
      <c r="H502" s="16"/>
      <c r="I502" s="16"/>
      <c r="J502" s="16"/>
      <c r="K502" s="16"/>
      <c r="L502" s="16"/>
      <c r="M502" s="16"/>
      <c r="N502" s="16"/>
      <c r="O502" s="16"/>
      <c r="P502" s="16"/>
      <c r="Q502" s="16"/>
      <c r="R502" s="16"/>
      <c r="S502" s="16"/>
      <c r="T502" s="16"/>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row>
    <row r="503" spans="1:86" x14ac:dyDescent="0.2">
      <c r="A503" s="16"/>
      <c r="B503" s="16"/>
      <c r="C503" s="16"/>
      <c r="D503" s="16"/>
      <c r="E503" s="16"/>
      <c r="F503" s="16"/>
      <c r="G503" s="16"/>
      <c r="H503" s="16"/>
      <c r="I503" s="16"/>
      <c r="J503" s="16"/>
      <c r="K503" s="16"/>
      <c r="L503" s="16"/>
      <c r="M503" s="16"/>
      <c r="N503" s="16"/>
      <c r="O503" s="16"/>
      <c r="P503" s="16"/>
      <c r="Q503" s="16"/>
      <c r="R503" s="16"/>
      <c r="S503" s="16"/>
      <c r="T503" s="16"/>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row>
    <row r="504" spans="1:86" x14ac:dyDescent="0.2">
      <c r="A504" s="16"/>
      <c r="B504" s="16"/>
      <c r="C504" s="16"/>
      <c r="D504" s="16"/>
      <c r="E504" s="16"/>
      <c r="F504" s="16"/>
      <c r="G504" s="16"/>
      <c r="H504" s="16"/>
      <c r="I504" s="16"/>
      <c r="J504" s="16"/>
      <c r="K504" s="16"/>
      <c r="L504" s="16"/>
      <c r="M504" s="16"/>
      <c r="N504" s="16"/>
      <c r="O504" s="16"/>
      <c r="P504" s="16"/>
      <c r="Q504" s="16"/>
      <c r="R504" s="16"/>
      <c r="S504" s="16"/>
      <c r="T504" s="16"/>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04"/>
      <c r="AY504" s="104"/>
      <c r="AZ504" s="104"/>
      <c r="BA504" s="104"/>
    </row>
    <row r="505" spans="1:86" x14ac:dyDescent="0.2">
      <c r="A505" s="16"/>
      <c r="B505" s="16"/>
      <c r="C505" s="16"/>
      <c r="D505" s="16"/>
      <c r="E505" s="16"/>
      <c r="F505" s="16"/>
      <c r="G505" s="16"/>
      <c r="H505" s="16"/>
      <c r="I505" s="16"/>
      <c r="J505" s="16"/>
      <c r="K505" s="16"/>
      <c r="L505" s="16"/>
      <c r="M505" s="16"/>
      <c r="N505" s="16"/>
      <c r="O505" s="16"/>
      <c r="P505" s="16"/>
      <c r="Q505" s="16"/>
      <c r="R505" s="16"/>
      <c r="S505" s="16"/>
      <c r="T505" s="16"/>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04"/>
      <c r="AY505" s="104"/>
      <c r="AZ505" s="104"/>
      <c r="BA505" s="104"/>
    </row>
    <row r="506" spans="1:86" x14ac:dyDescent="0.2">
      <c r="A506" s="16"/>
      <c r="B506" s="16"/>
      <c r="C506" s="16"/>
      <c r="D506" s="16"/>
      <c r="E506" s="16"/>
      <c r="F506" s="16"/>
      <c r="G506" s="16"/>
      <c r="H506" s="16"/>
      <c r="I506" s="16"/>
      <c r="J506" s="16"/>
      <c r="K506" s="16"/>
      <c r="L506" s="16"/>
      <c r="M506" s="16"/>
      <c r="N506" s="16"/>
      <c r="O506" s="16"/>
      <c r="P506" s="16"/>
      <c r="Q506" s="16"/>
      <c r="R506" s="16"/>
      <c r="S506" s="16"/>
      <c r="T506" s="16"/>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04"/>
      <c r="AY506" s="104"/>
      <c r="AZ506" s="104"/>
      <c r="BA506" s="104"/>
    </row>
    <row r="507" spans="1:86" x14ac:dyDescent="0.2">
      <c r="A507" s="16"/>
      <c r="B507" s="16"/>
      <c r="C507" s="16"/>
      <c r="D507" s="16"/>
      <c r="E507" s="16"/>
      <c r="F507" s="16"/>
      <c r="G507" s="16"/>
      <c r="H507" s="16"/>
      <c r="I507" s="16"/>
      <c r="J507" s="16"/>
      <c r="K507" s="16"/>
      <c r="L507" s="16"/>
      <c r="M507" s="16"/>
      <c r="N507" s="16"/>
      <c r="O507" s="16"/>
      <c r="P507" s="16"/>
      <c r="Q507" s="16"/>
      <c r="R507" s="16"/>
      <c r="S507" s="16"/>
      <c r="T507" s="16"/>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04"/>
      <c r="AY507" s="104"/>
      <c r="AZ507" s="104"/>
      <c r="BA507" s="104"/>
    </row>
    <row r="508" spans="1:86" x14ac:dyDescent="0.2">
      <c r="A508" s="16"/>
      <c r="B508" s="16"/>
      <c r="C508" s="16"/>
      <c r="D508" s="16"/>
      <c r="E508" s="16"/>
      <c r="F508" s="16"/>
      <c r="G508" s="16"/>
      <c r="H508" s="16"/>
      <c r="I508" s="16"/>
      <c r="J508" s="16"/>
      <c r="K508" s="16"/>
      <c r="L508" s="16"/>
      <c r="M508" s="16"/>
      <c r="N508" s="16"/>
      <c r="O508" s="16"/>
      <c r="P508" s="16"/>
      <c r="Q508" s="16"/>
      <c r="R508" s="16"/>
      <c r="S508" s="16"/>
      <c r="T508" s="16"/>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04"/>
      <c r="AY508" s="104"/>
      <c r="AZ508" s="104"/>
      <c r="BA508" s="104"/>
    </row>
    <row r="509" spans="1:86" x14ac:dyDescent="0.2">
      <c r="A509" s="16"/>
      <c r="B509" s="16"/>
      <c r="C509" s="16"/>
      <c r="D509" s="16"/>
      <c r="E509" s="16"/>
      <c r="F509" s="16"/>
      <c r="G509" s="16"/>
      <c r="H509" s="16"/>
      <c r="I509" s="16"/>
      <c r="J509" s="16"/>
      <c r="K509" s="16"/>
      <c r="L509" s="16"/>
      <c r="M509" s="16"/>
      <c r="N509" s="16"/>
      <c r="O509" s="16"/>
      <c r="P509" s="16"/>
      <c r="Q509" s="16"/>
      <c r="R509" s="16"/>
      <c r="S509" s="16"/>
      <c r="T509" s="16"/>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04"/>
      <c r="AY509" s="104"/>
      <c r="AZ509" s="104"/>
      <c r="BA509" s="104"/>
    </row>
    <row r="510" spans="1:86" x14ac:dyDescent="0.2">
      <c r="A510" s="16"/>
      <c r="B510" s="16"/>
      <c r="C510" s="16"/>
      <c r="D510" s="16"/>
      <c r="E510" s="16"/>
      <c r="F510" s="16"/>
      <c r="G510" s="16"/>
      <c r="H510" s="16"/>
      <c r="I510" s="16"/>
      <c r="J510" s="16"/>
      <c r="K510" s="16"/>
      <c r="L510" s="16"/>
      <c r="M510" s="16"/>
      <c r="N510" s="16"/>
      <c r="O510" s="16"/>
      <c r="P510" s="16"/>
      <c r="Q510" s="16"/>
      <c r="R510" s="16"/>
      <c r="S510" s="16"/>
      <c r="T510" s="16"/>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04"/>
      <c r="AY510" s="104"/>
      <c r="AZ510" s="104"/>
      <c r="BA510" s="104"/>
    </row>
    <row r="511" spans="1:86" x14ac:dyDescent="0.2">
      <c r="A511" s="16"/>
      <c r="B511" s="16"/>
      <c r="C511" s="16"/>
      <c r="D511" s="16"/>
      <c r="E511" s="16"/>
      <c r="F511" s="16"/>
      <c r="G511" s="16"/>
      <c r="H511" s="16"/>
      <c r="I511" s="16"/>
      <c r="J511" s="16"/>
      <c r="K511" s="16"/>
      <c r="L511" s="16"/>
      <c r="M511" s="16"/>
      <c r="N511" s="16"/>
      <c r="O511" s="16"/>
      <c r="P511" s="16"/>
      <c r="Q511" s="16"/>
      <c r="R511" s="16"/>
      <c r="S511" s="16"/>
      <c r="T511" s="16"/>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04"/>
      <c r="AY511" s="104"/>
      <c r="AZ511" s="104"/>
      <c r="BA511" s="104"/>
    </row>
    <row r="512" spans="1:86" x14ac:dyDescent="0.2">
      <c r="A512" s="16"/>
      <c r="B512" s="16"/>
      <c r="C512" s="16"/>
      <c r="D512" s="16"/>
      <c r="E512" s="16"/>
      <c r="F512" s="16"/>
      <c r="G512" s="16"/>
      <c r="H512" s="16"/>
      <c r="I512" s="16"/>
      <c r="J512" s="16"/>
      <c r="K512" s="16"/>
      <c r="L512" s="16"/>
      <c r="M512" s="16"/>
      <c r="N512" s="16"/>
      <c r="O512" s="16"/>
      <c r="P512" s="16"/>
      <c r="Q512" s="16"/>
      <c r="R512" s="16"/>
      <c r="S512" s="16"/>
      <c r="T512" s="16"/>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04"/>
      <c r="AY512" s="104"/>
      <c r="AZ512" s="104"/>
      <c r="BA512" s="104"/>
    </row>
    <row r="513" spans="1:53" x14ac:dyDescent="0.2">
      <c r="A513" s="16"/>
      <c r="B513" s="16"/>
      <c r="C513" s="16"/>
      <c r="D513" s="16"/>
      <c r="E513" s="16"/>
      <c r="F513" s="16"/>
      <c r="G513" s="16"/>
      <c r="H513" s="16"/>
      <c r="I513" s="16"/>
      <c r="J513" s="16"/>
      <c r="K513" s="16"/>
      <c r="L513" s="16"/>
      <c r="M513" s="16"/>
      <c r="N513" s="16"/>
      <c r="O513" s="16"/>
      <c r="P513" s="16"/>
      <c r="Q513" s="16"/>
      <c r="R513" s="16"/>
      <c r="S513" s="16"/>
      <c r="T513" s="16"/>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04"/>
      <c r="AY513" s="104"/>
      <c r="AZ513" s="104"/>
      <c r="BA513" s="104"/>
    </row>
    <row r="514" spans="1:53" x14ac:dyDescent="0.2">
      <c r="A514" s="16"/>
      <c r="B514" s="16"/>
      <c r="C514" s="16"/>
      <c r="D514" s="16"/>
      <c r="E514" s="16"/>
      <c r="F514" s="16"/>
      <c r="G514" s="16"/>
      <c r="H514" s="16"/>
      <c r="I514" s="16"/>
      <c r="J514" s="16"/>
      <c r="K514" s="16"/>
      <c r="L514" s="16"/>
      <c r="M514" s="16"/>
      <c r="N514" s="16"/>
      <c r="O514" s="16"/>
      <c r="P514" s="16"/>
      <c r="Q514" s="16"/>
      <c r="R514" s="16"/>
      <c r="S514" s="16"/>
      <c r="T514" s="16"/>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04"/>
      <c r="AY514" s="104"/>
      <c r="AZ514" s="104"/>
      <c r="BA514" s="104"/>
    </row>
    <row r="515" spans="1:53" x14ac:dyDescent="0.2">
      <c r="A515" s="16"/>
      <c r="B515" s="16"/>
      <c r="C515" s="16"/>
      <c r="D515" s="16"/>
      <c r="E515" s="16"/>
      <c r="F515" s="16"/>
      <c r="G515" s="16"/>
      <c r="H515" s="16"/>
      <c r="I515" s="16"/>
      <c r="J515" s="16"/>
      <c r="K515" s="16"/>
      <c r="L515" s="16"/>
      <c r="M515" s="16"/>
      <c r="N515" s="16"/>
      <c r="O515" s="16"/>
      <c r="P515" s="16"/>
      <c r="Q515" s="16"/>
      <c r="R515" s="16"/>
      <c r="S515" s="16"/>
      <c r="T515" s="16"/>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04"/>
      <c r="AY515" s="104"/>
      <c r="AZ515" s="104"/>
      <c r="BA515" s="104"/>
    </row>
    <row r="516" spans="1:53" x14ac:dyDescent="0.2">
      <c r="A516" s="16"/>
      <c r="B516" s="16"/>
      <c r="C516" s="16"/>
      <c r="D516" s="16"/>
      <c r="E516" s="16"/>
      <c r="F516" s="16"/>
      <c r="G516" s="16"/>
      <c r="H516" s="16"/>
      <c r="I516" s="16"/>
      <c r="J516" s="16"/>
      <c r="K516" s="16"/>
      <c r="L516" s="16"/>
      <c r="M516" s="16"/>
      <c r="N516" s="16"/>
      <c r="O516" s="16"/>
      <c r="P516" s="16"/>
      <c r="Q516" s="16"/>
      <c r="R516" s="16"/>
      <c r="S516" s="16"/>
      <c r="T516" s="16"/>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04"/>
      <c r="AY516" s="104"/>
      <c r="AZ516" s="104"/>
      <c r="BA516" s="104"/>
    </row>
    <row r="517" spans="1:53" x14ac:dyDescent="0.2">
      <c r="A517" s="16"/>
      <c r="B517" s="16"/>
      <c r="C517" s="16"/>
      <c r="D517" s="16"/>
      <c r="E517" s="16"/>
      <c r="F517" s="16"/>
      <c r="G517" s="16"/>
      <c r="H517" s="16"/>
      <c r="I517" s="16"/>
      <c r="J517" s="16"/>
      <c r="K517" s="16"/>
      <c r="L517" s="16"/>
      <c r="M517" s="16"/>
      <c r="N517" s="16"/>
      <c r="O517" s="16"/>
      <c r="P517" s="16"/>
      <c r="Q517" s="16"/>
      <c r="R517" s="16"/>
      <c r="S517" s="16"/>
      <c r="T517" s="16"/>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04"/>
      <c r="AY517" s="104"/>
      <c r="AZ517" s="104"/>
      <c r="BA517" s="104"/>
    </row>
    <row r="518" spans="1:53" x14ac:dyDescent="0.2">
      <c r="A518" s="16"/>
      <c r="B518" s="16"/>
      <c r="C518" s="16"/>
      <c r="D518" s="16"/>
      <c r="E518" s="16"/>
      <c r="F518" s="16"/>
      <c r="G518" s="16"/>
      <c r="H518" s="16"/>
      <c r="I518" s="16"/>
      <c r="J518" s="16"/>
      <c r="K518" s="16"/>
      <c r="L518" s="16"/>
      <c r="M518" s="16"/>
      <c r="N518" s="16"/>
      <c r="O518" s="16"/>
      <c r="P518" s="16"/>
      <c r="Q518" s="16"/>
      <c r="R518" s="16"/>
      <c r="S518" s="16"/>
      <c r="T518" s="16"/>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04"/>
      <c r="AY518" s="104"/>
      <c r="AZ518" s="104"/>
      <c r="BA518" s="104"/>
    </row>
    <row r="519" spans="1:53" x14ac:dyDescent="0.2">
      <c r="A519" s="16"/>
      <c r="B519" s="16"/>
      <c r="C519" s="16"/>
      <c r="D519" s="16"/>
      <c r="E519" s="16"/>
      <c r="F519" s="16"/>
      <c r="G519" s="16"/>
      <c r="H519" s="16"/>
      <c r="I519" s="16"/>
      <c r="J519" s="16"/>
      <c r="K519" s="16"/>
      <c r="L519" s="16"/>
      <c r="M519" s="16"/>
      <c r="N519" s="16"/>
      <c r="O519" s="16"/>
      <c r="P519" s="16"/>
      <c r="Q519" s="16"/>
      <c r="R519" s="16"/>
      <c r="S519" s="16"/>
      <c r="T519" s="16"/>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04"/>
      <c r="AY519" s="104"/>
      <c r="AZ519" s="104"/>
      <c r="BA519" s="104"/>
    </row>
    <row r="520" spans="1:53" x14ac:dyDescent="0.2">
      <c r="A520" s="16"/>
      <c r="B520" s="16"/>
      <c r="C520" s="16"/>
      <c r="D520" s="16"/>
      <c r="E520" s="16"/>
      <c r="F520" s="16"/>
      <c r="G520" s="16"/>
      <c r="H520" s="16"/>
      <c r="I520" s="16"/>
      <c r="J520" s="16"/>
      <c r="K520" s="16"/>
      <c r="L520" s="16"/>
      <c r="M520" s="16"/>
      <c r="N520" s="16"/>
      <c r="O520" s="16"/>
      <c r="P520" s="16"/>
      <c r="Q520" s="16"/>
      <c r="R520" s="16"/>
      <c r="S520" s="16"/>
      <c r="T520" s="16"/>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04"/>
      <c r="AY520" s="104"/>
      <c r="AZ520" s="104"/>
      <c r="BA520" s="104"/>
    </row>
    <row r="521" spans="1:53" x14ac:dyDescent="0.2">
      <c r="A521" s="16"/>
      <c r="B521" s="16"/>
      <c r="C521" s="16"/>
      <c r="D521" s="16"/>
      <c r="E521" s="16"/>
      <c r="F521" s="16"/>
      <c r="G521" s="16"/>
      <c r="H521" s="16"/>
      <c r="I521" s="16"/>
      <c r="J521" s="16"/>
      <c r="K521" s="16"/>
      <c r="L521" s="16"/>
      <c r="M521" s="16"/>
      <c r="N521" s="16"/>
      <c r="O521" s="16"/>
      <c r="P521" s="16"/>
      <c r="Q521" s="16"/>
      <c r="R521" s="16"/>
      <c r="S521" s="16"/>
      <c r="T521" s="16"/>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04"/>
      <c r="AY521" s="104"/>
      <c r="AZ521" s="104"/>
      <c r="BA521" s="104"/>
    </row>
    <row r="522" spans="1:53" x14ac:dyDescent="0.2">
      <c r="A522" s="16"/>
      <c r="B522" s="16"/>
      <c r="C522" s="16"/>
      <c r="D522" s="16"/>
      <c r="E522" s="16"/>
      <c r="F522" s="16"/>
      <c r="G522" s="16"/>
      <c r="H522" s="16"/>
      <c r="I522" s="16"/>
      <c r="J522" s="16"/>
      <c r="K522" s="16"/>
      <c r="L522" s="16"/>
      <c r="M522" s="16"/>
      <c r="N522" s="16"/>
      <c r="O522" s="16"/>
      <c r="P522" s="16"/>
      <c r="Q522" s="16"/>
      <c r="R522" s="16"/>
      <c r="S522" s="16"/>
      <c r="T522" s="16"/>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04"/>
      <c r="AY522" s="104"/>
      <c r="AZ522" s="104"/>
      <c r="BA522" s="104"/>
    </row>
    <row r="523" spans="1:53" x14ac:dyDescent="0.2">
      <c r="A523" s="16"/>
      <c r="B523" s="16"/>
      <c r="C523" s="16"/>
      <c r="D523" s="16"/>
      <c r="E523" s="16"/>
      <c r="F523" s="16"/>
      <c r="G523" s="16"/>
      <c r="H523" s="16"/>
      <c r="I523" s="16"/>
      <c r="J523" s="16"/>
      <c r="K523" s="16"/>
      <c r="L523" s="16"/>
      <c r="M523" s="16"/>
      <c r="N523" s="16"/>
      <c r="O523" s="16"/>
      <c r="P523" s="16"/>
      <c r="Q523" s="16"/>
      <c r="R523" s="16"/>
      <c r="S523" s="16"/>
      <c r="T523" s="16"/>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04"/>
      <c r="AY523" s="104"/>
      <c r="AZ523" s="104"/>
      <c r="BA523" s="104"/>
    </row>
    <row r="524" spans="1:53" x14ac:dyDescent="0.2">
      <c r="A524" s="16"/>
      <c r="B524" s="16"/>
      <c r="C524" s="16"/>
      <c r="D524" s="16"/>
      <c r="E524" s="16"/>
      <c r="F524" s="16"/>
      <c r="G524" s="16"/>
      <c r="H524" s="16"/>
      <c r="I524" s="16"/>
      <c r="J524" s="16"/>
      <c r="K524" s="16"/>
      <c r="L524" s="16"/>
      <c r="M524" s="16"/>
      <c r="N524" s="16"/>
      <c r="O524" s="16"/>
      <c r="P524" s="16"/>
      <c r="Q524" s="16"/>
      <c r="R524" s="16"/>
      <c r="S524" s="16"/>
      <c r="T524" s="16"/>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04"/>
      <c r="AY524" s="104"/>
      <c r="AZ524" s="104"/>
      <c r="BA524" s="104"/>
    </row>
    <row r="525" spans="1:53" x14ac:dyDescent="0.2">
      <c r="A525" s="16"/>
      <c r="B525" s="16"/>
      <c r="C525" s="16"/>
      <c r="D525" s="16"/>
      <c r="E525" s="16"/>
      <c r="F525" s="16"/>
      <c r="G525" s="16"/>
      <c r="H525" s="16"/>
      <c r="I525" s="16"/>
      <c r="J525" s="16"/>
      <c r="K525" s="16"/>
      <c r="L525" s="16"/>
      <c r="M525" s="16"/>
      <c r="N525" s="16"/>
      <c r="O525" s="16"/>
      <c r="P525" s="16"/>
      <c r="Q525" s="16"/>
      <c r="R525" s="16"/>
      <c r="S525" s="16"/>
      <c r="T525" s="16"/>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04"/>
      <c r="AY525" s="104"/>
      <c r="AZ525" s="104"/>
      <c r="BA525" s="104"/>
    </row>
    <row r="526" spans="1:53" x14ac:dyDescent="0.2">
      <c r="A526" s="16"/>
      <c r="B526" s="16"/>
      <c r="C526" s="16"/>
      <c r="D526" s="16"/>
      <c r="E526" s="16"/>
      <c r="F526" s="16"/>
      <c r="G526" s="16"/>
      <c r="H526" s="16"/>
      <c r="I526" s="16"/>
      <c r="J526" s="16"/>
      <c r="K526" s="16"/>
      <c r="L526" s="16"/>
      <c r="M526" s="16"/>
      <c r="N526" s="16"/>
      <c r="O526" s="16"/>
      <c r="P526" s="16"/>
      <c r="Q526" s="16"/>
      <c r="R526" s="16"/>
      <c r="S526" s="16"/>
      <c r="T526" s="16"/>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04"/>
      <c r="AY526" s="104"/>
      <c r="AZ526" s="104"/>
      <c r="BA526" s="104"/>
    </row>
    <row r="527" spans="1:53" x14ac:dyDescent="0.2">
      <c r="A527" s="16"/>
      <c r="B527" s="16"/>
      <c r="C527" s="16"/>
      <c r="D527" s="16"/>
      <c r="E527" s="16"/>
      <c r="F527" s="16"/>
      <c r="G527" s="16"/>
      <c r="H527" s="16"/>
      <c r="I527" s="16"/>
      <c r="J527" s="16"/>
      <c r="K527" s="16"/>
      <c r="L527" s="16"/>
      <c r="M527" s="16"/>
      <c r="N527" s="16"/>
      <c r="O527" s="16"/>
      <c r="P527" s="16"/>
      <c r="Q527" s="16"/>
      <c r="R527" s="16"/>
      <c r="S527" s="16"/>
      <c r="T527" s="16"/>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04"/>
      <c r="AY527" s="104"/>
      <c r="AZ527" s="104"/>
      <c r="BA527" s="104"/>
    </row>
    <row r="528" spans="1:53" x14ac:dyDescent="0.2">
      <c r="A528" s="16"/>
      <c r="B528" s="16"/>
      <c r="C528" s="16"/>
      <c r="D528" s="16"/>
      <c r="E528" s="16"/>
      <c r="F528" s="16"/>
      <c r="G528" s="16"/>
      <c r="H528" s="16"/>
      <c r="I528" s="16"/>
      <c r="J528" s="16"/>
      <c r="K528" s="16"/>
      <c r="L528" s="16"/>
      <c r="M528" s="16"/>
      <c r="N528" s="16"/>
      <c r="O528" s="16"/>
      <c r="P528" s="16"/>
      <c r="Q528" s="16"/>
      <c r="R528" s="16"/>
      <c r="S528" s="16"/>
      <c r="T528" s="16"/>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04"/>
      <c r="AY528" s="104"/>
      <c r="AZ528" s="104"/>
      <c r="BA528" s="104"/>
    </row>
    <row r="529" spans="1:53" x14ac:dyDescent="0.2">
      <c r="A529" s="16"/>
      <c r="B529" s="16"/>
      <c r="C529" s="16"/>
      <c r="D529" s="16"/>
      <c r="E529" s="16"/>
      <c r="F529" s="16"/>
      <c r="G529" s="16"/>
      <c r="H529" s="16"/>
      <c r="I529" s="16"/>
      <c r="J529" s="16"/>
      <c r="K529" s="16"/>
      <c r="L529" s="16"/>
      <c r="M529" s="16"/>
      <c r="N529" s="16"/>
      <c r="O529" s="16"/>
      <c r="P529" s="16"/>
      <c r="Q529" s="16"/>
      <c r="R529" s="16"/>
      <c r="S529" s="16"/>
      <c r="T529" s="16"/>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04"/>
      <c r="AY529" s="104"/>
      <c r="AZ529" s="104"/>
      <c r="BA529" s="104"/>
    </row>
    <row r="530" spans="1:53" x14ac:dyDescent="0.2">
      <c r="A530" s="16"/>
      <c r="B530" s="16"/>
      <c r="C530" s="16"/>
      <c r="D530" s="16"/>
      <c r="E530" s="16"/>
      <c r="F530" s="16"/>
      <c r="G530" s="16"/>
      <c r="H530" s="16"/>
      <c r="I530" s="16"/>
      <c r="J530" s="16"/>
      <c r="K530" s="16"/>
      <c r="L530" s="16"/>
      <c r="M530" s="16"/>
      <c r="N530" s="16"/>
      <c r="O530" s="16"/>
      <c r="P530" s="16"/>
      <c r="Q530" s="16"/>
      <c r="R530" s="16"/>
      <c r="S530" s="16"/>
      <c r="T530" s="16"/>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04"/>
      <c r="AY530" s="104"/>
      <c r="AZ530" s="104"/>
      <c r="BA530" s="104"/>
    </row>
    <row r="531" spans="1:53" x14ac:dyDescent="0.2">
      <c r="A531" s="16"/>
      <c r="B531" s="16"/>
      <c r="C531" s="16"/>
      <c r="D531" s="16"/>
      <c r="E531" s="16"/>
      <c r="F531" s="16"/>
      <c r="G531" s="16"/>
      <c r="H531" s="16"/>
      <c r="I531" s="16"/>
      <c r="J531" s="16"/>
      <c r="K531" s="16"/>
      <c r="L531" s="16"/>
      <c r="M531" s="16"/>
      <c r="N531" s="16"/>
      <c r="O531" s="16"/>
      <c r="P531" s="16"/>
      <c r="Q531" s="16"/>
      <c r="R531" s="16"/>
      <c r="S531" s="16"/>
      <c r="T531" s="16"/>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04"/>
      <c r="AY531" s="104"/>
      <c r="AZ531" s="104"/>
      <c r="BA531" s="104"/>
    </row>
    <row r="532" spans="1:53" x14ac:dyDescent="0.2">
      <c r="A532" s="16"/>
      <c r="B532" s="16"/>
      <c r="C532" s="16"/>
      <c r="D532" s="16"/>
      <c r="E532" s="16"/>
      <c r="F532" s="16"/>
      <c r="G532" s="16"/>
      <c r="H532" s="16"/>
      <c r="I532" s="16"/>
      <c r="J532" s="16"/>
      <c r="K532" s="16"/>
      <c r="L532" s="16"/>
      <c r="M532" s="16"/>
      <c r="N532" s="16"/>
      <c r="O532" s="16"/>
      <c r="P532" s="16"/>
      <c r="Q532" s="16"/>
      <c r="R532" s="16"/>
      <c r="S532" s="16"/>
      <c r="T532" s="16"/>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04"/>
      <c r="AY532" s="104"/>
      <c r="AZ532" s="104"/>
      <c r="BA532" s="104"/>
    </row>
    <row r="533" spans="1:53" x14ac:dyDescent="0.2">
      <c r="A533" s="16"/>
      <c r="B533" s="16"/>
      <c r="C533" s="16"/>
      <c r="D533" s="16"/>
      <c r="E533" s="16"/>
      <c r="F533" s="16"/>
      <c r="G533" s="16"/>
      <c r="H533" s="16"/>
      <c r="I533" s="16"/>
      <c r="J533" s="16"/>
      <c r="K533" s="16"/>
      <c r="L533" s="16"/>
      <c r="M533" s="16"/>
      <c r="N533" s="16"/>
      <c r="O533" s="16"/>
      <c r="P533" s="16"/>
      <c r="Q533" s="16"/>
      <c r="R533" s="16"/>
      <c r="S533" s="16"/>
      <c r="T533" s="16"/>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04"/>
      <c r="AY533" s="104"/>
      <c r="AZ533" s="104"/>
      <c r="BA533" s="104"/>
    </row>
    <row r="534" spans="1:53" x14ac:dyDescent="0.2">
      <c r="A534" s="16"/>
      <c r="B534" s="16"/>
      <c r="C534" s="16"/>
      <c r="D534" s="16"/>
      <c r="E534" s="16"/>
      <c r="F534" s="16"/>
      <c r="G534" s="16"/>
      <c r="H534" s="16"/>
      <c r="I534" s="16"/>
      <c r="J534" s="16"/>
      <c r="K534" s="16"/>
      <c r="L534" s="16"/>
      <c r="M534" s="16"/>
      <c r="N534" s="16"/>
      <c r="O534" s="16"/>
      <c r="P534" s="16"/>
      <c r="Q534" s="16"/>
      <c r="R534" s="16"/>
      <c r="S534" s="16"/>
      <c r="T534" s="16"/>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04"/>
      <c r="AY534" s="104"/>
      <c r="AZ534" s="104"/>
      <c r="BA534" s="104"/>
    </row>
    <row r="535" spans="1:53" x14ac:dyDescent="0.2">
      <c r="A535" s="16"/>
      <c r="B535" s="16"/>
      <c r="C535" s="16"/>
      <c r="D535" s="16"/>
      <c r="E535" s="16"/>
      <c r="F535" s="16"/>
      <c r="G535" s="16"/>
      <c r="H535" s="16"/>
      <c r="I535" s="16"/>
      <c r="J535" s="16"/>
      <c r="K535" s="16"/>
      <c r="L535" s="16"/>
      <c r="M535" s="16"/>
      <c r="N535" s="16"/>
      <c r="O535" s="16"/>
      <c r="P535" s="16"/>
      <c r="Q535" s="16"/>
      <c r="R535" s="16"/>
      <c r="S535" s="16"/>
      <c r="T535" s="16"/>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04"/>
      <c r="AY535" s="104"/>
      <c r="AZ535" s="104"/>
      <c r="BA535" s="104"/>
    </row>
    <row r="536" spans="1:53" x14ac:dyDescent="0.2">
      <c r="A536" s="16"/>
      <c r="B536" s="16"/>
      <c r="C536" s="16"/>
      <c r="D536" s="16"/>
      <c r="E536" s="16"/>
      <c r="F536" s="16"/>
      <c r="G536" s="16"/>
      <c r="H536" s="16"/>
      <c r="I536" s="16"/>
      <c r="J536" s="16"/>
      <c r="K536" s="16"/>
      <c r="L536" s="16"/>
      <c r="M536" s="16"/>
      <c r="N536" s="16"/>
      <c r="O536" s="16"/>
      <c r="P536" s="16"/>
      <c r="Q536" s="16"/>
      <c r="R536" s="16"/>
      <c r="S536" s="16"/>
      <c r="T536" s="16"/>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04"/>
      <c r="AY536" s="104"/>
      <c r="AZ536" s="104"/>
      <c r="BA536" s="104"/>
    </row>
    <row r="537" spans="1:53" x14ac:dyDescent="0.2">
      <c r="A537" s="16"/>
      <c r="B537" s="16"/>
      <c r="C537" s="16"/>
      <c r="D537" s="16"/>
      <c r="E537" s="16"/>
      <c r="F537" s="16"/>
      <c r="G537" s="16"/>
      <c r="H537" s="16"/>
      <c r="I537" s="16"/>
      <c r="J537" s="16"/>
      <c r="K537" s="16"/>
      <c r="L537" s="16"/>
      <c r="M537" s="16"/>
      <c r="N537" s="16"/>
      <c r="O537" s="16"/>
      <c r="P537" s="16"/>
      <c r="Q537" s="16"/>
      <c r="R537" s="16"/>
      <c r="S537" s="16"/>
      <c r="T537" s="16"/>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04"/>
      <c r="AY537" s="104"/>
      <c r="AZ537" s="104"/>
      <c r="BA537" s="104"/>
    </row>
    <row r="538" spans="1:53" x14ac:dyDescent="0.2">
      <c r="A538" s="16"/>
      <c r="B538" s="16"/>
      <c r="C538" s="16"/>
      <c r="D538" s="16"/>
      <c r="E538" s="16"/>
      <c r="F538" s="16"/>
      <c r="G538" s="16"/>
      <c r="H538" s="16"/>
      <c r="I538" s="16"/>
      <c r="J538" s="16"/>
      <c r="K538" s="16"/>
      <c r="L538" s="16"/>
      <c r="M538" s="16"/>
      <c r="N538" s="16"/>
      <c r="O538" s="16"/>
      <c r="P538" s="16"/>
      <c r="Q538" s="16"/>
      <c r="R538" s="16"/>
      <c r="S538" s="16"/>
      <c r="T538" s="16"/>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04"/>
      <c r="AY538" s="104"/>
      <c r="AZ538" s="104"/>
      <c r="BA538" s="104"/>
    </row>
    <row r="539" spans="1:53" x14ac:dyDescent="0.2">
      <c r="A539" s="16"/>
      <c r="B539" s="16"/>
      <c r="C539" s="16"/>
      <c r="D539" s="16"/>
      <c r="E539" s="16"/>
      <c r="F539" s="16"/>
      <c r="G539" s="16"/>
      <c r="H539" s="16"/>
      <c r="I539" s="16"/>
      <c r="J539" s="16"/>
      <c r="K539" s="16"/>
      <c r="L539" s="16"/>
      <c r="M539" s="16"/>
      <c r="N539" s="16"/>
      <c r="O539" s="16"/>
      <c r="P539" s="16"/>
      <c r="Q539" s="16"/>
      <c r="R539" s="16"/>
      <c r="S539" s="16"/>
      <c r="T539" s="16"/>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04"/>
      <c r="AY539" s="104"/>
      <c r="AZ539" s="104"/>
      <c r="BA539" s="104"/>
    </row>
    <row r="540" spans="1:53" x14ac:dyDescent="0.2">
      <c r="A540" s="16"/>
      <c r="B540" s="16"/>
      <c r="C540" s="16"/>
      <c r="D540" s="16"/>
      <c r="E540" s="16"/>
      <c r="F540" s="16"/>
      <c r="G540" s="16"/>
      <c r="H540" s="16"/>
      <c r="I540" s="16"/>
      <c r="J540" s="16"/>
      <c r="K540" s="16"/>
      <c r="L540" s="16"/>
      <c r="M540" s="16"/>
      <c r="N540" s="16"/>
      <c r="O540" s="16"/>
      <c r="P540" s="16"/>
      <c r="Q540" s="16"/>
      <c r="R540" s="16"/>
      <c r="S540" s="16"/>
      <c r="T540" s="16"/>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04"/>
      <c r="AY540" s="104"/>
      <c r="AZ540" s="104"/>
      <c r="BA540" s="104"/>
    </row>
    <row r="541" spans="1:53" x14ac:dyDescent="0.2">
      <c r="A541" s="16"/>
      <c r="B541" s="16"/>
      <c r="C541" s="16"/>
      <c r="D541" s="16"/>
      <c r="E541" s="16"/>
      <c r="F541" s="16"/>
      <c r="G541" s="16"/>
      <c r="H541" s="16"/>
      <c r="I541" s="16"/>
      <c r="J541" s="16"/>
      <c r="K541" s="16"/>
      <c r="L541" s="16"/>
      <c r="M541" s="16"/>
      <c r="N541" s="16"/>
      <c r="O541" s="16"/>
      <c r="P541" s="16"/>
      <c r="Q541" s="16"/>
      <c r="R541" s="16"/>
      <c r="S541" s="16"/>
      <c r="T541" s="16"/>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04"/>
      <c r="AY541" s="104"/>
      <c r="AZ541" s="104"/>
      <c r="BA541" s="104"/>
    </row>
    <row r="542" spans="1:53" x14ac:dyDescent="0.2">
      <c r="A542" s="16"/>
      <c r="B542" s="16"/>
      <c r="C542" s="16"/>
      <c r="D542" s="16"/>
      <c r="E542" s="16"/>
      <c r="F542" s="16"/>
      <c r="G542" s="16"/>
      <c r="H542" s="16"/>
      <c r="I542" s="16"/>
      <c r="J542" s="16"/>
      <c r="K542" s="16"/>
      <c r="L542" s="16"/>
      <c r="M542" s="16"/>
      <c r="N542" s="16"/>
      <c r="O542" s="16"/>
      <c r="P542" s="16"/>
      <c r="Q542" s="16"/>
      <c r="R542" s="16"/>
      <c r="S542" s="16"/>
      <c r="T542" s="16"/>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04"/>
      <c r="AY542" s="104"/>
      <c r="AZ542" s="104"/>
      <c r="BA542" s="104"/>
    </row>
    <row r="543" spans="1:53" x14ac:dyDescent="0.2">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04"/>
      <c r="AY543" s="104"/>
      <c r="AZ543" s="104"/>
      <c r="BA543" s="104"/>
    </row>
    <row r="544" spans="1:53" x14ac:dyDescent="0.2">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04"/>
      <c r="AY544" s="104"/>
      <c r="AZ544" s="104"/>
      <c r="BA544" s="104"/>
    </row>
    <row r="545" spans="21:53" x14ac:dyDescent="0.2">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04"/>
      <c r="AY545" s="104"/>
      <c r="AZ545" s="104"/>
      <c r="BA545" s="104"/>
    </row>
    <row r="546" spans="21:53" x14ac:dyDescent="0.2">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04"/>
      <c r="AY546" s="104"/>
      <c r="AZ546" s="104"/>
      <c r="BA546" s="104"/>
    </row>
    <row r="547" spans="21:53" x14ac:dyDescent="0.2">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04"/>
      <c r="AY547" s="104"/>
      <c r="AZ547" s="104"/>
      <c r="BA547" s="104"/>
    </row>
    <row r="548" spans="21:53" x14ac:dyDescent="0.2">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04"/>
      <c r="AY548" s="104"/>
      <c r="AZ548" s="104"/>
      <c r="BA548" s="104"/>
    </row>
    <row r="549" spans="21:53" x14ac:dyDescent="0.2">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04"/>
      <c r="AY549" s="104"/>
      <c r="AZ549" s="104"/>
      <c r="BA549" s="104"/>
    </row>
    <row r="550" spans="21:53" x14ac:dyDescent="0.2">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04"/>
      <c r="AY550" s="104"/>
      <c r="AZ550" s="104"/>
      <c r="BA550" s="104"/>
    </row>
    <row r="551" spans="21:53" x14ac:dyDescent="0.2">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04"/>
      <c r="AY551" s="104"/>
      <c r="AZ551" s="104"/>
      <c r="BA551" s="104"/>
    </row>
    <row r="552" spans="21:53" x14ac:dyDescent="0.2">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04"/>
      <c r="AY552" s="104"/>
      <c r="AZ552" s="104"/>
      <c r="BA552" s="104"/>
    </row>
    <row r="553" spans="21:53" x14ac:dyDescent="0.2">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04"/>
      <c r="AY553" s="104"/>
      <c r="AZ553" s="104"/>
      <c r="BA553" s="104"/>
    </row>
    <row r="554" spans="21:53" x14ac:dyDescent="0.2">
      <c r="U554" s="12"/>
      <c r="V554" s="12"/>
      <c r="W554" s="12"/>
      <c r="X554" s="12"/>
      <c r="Y554" s="12"/>
      <c r="Z554" s="12"/>
      <c r="AA554" s="12"/>
      <c r="AB554" s="12"/>
      <c r="AC554" s="12"/>
      <c r="AD554" s="12"/>
      <c r="AE554" s="12"/>
      <c r="AF554" s="12"/>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row>
    <row r="555" spans="21:53" x14ac:dyDescent="0.2">
      <c r="U555" s="12"/>
      <c r="V555" s="12"/>
      <c r="W555" s="12"/>
      <c r="X555" s="12"/>
      <c r="Y555" s="12"/>
      <c r="Z555" s="12"/>
      <c r="AA555" s="12"/>
      <c r="AB555" s="12"/>
      <c r="AC555" s="12"/>
      <c r="AD555" s="12"/>
      <c r="AE555" s="12"/>
      <c r="AF555" s="12"/>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row>
    <row r="556" spans="21:53" x14ac:dyDescent="0.2">
      <c r="U556" s="12"/>
      <c r="V556" s="12"/>
      <c r="W556" s="12"/>
      <c r="X556" s="12"/>
      <c r="Y556" s="12"/>
      <c r="Z556" s="12"/>
      <c r="AA556" s="12"/>
      <c r="AB556" s="12"/>
      <c r="AC556" s="12"/>
      <c r="AD556" s="12"/>
      <c r="AE556" s="12"/>
      <c r="AF556" s="12"/>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row>
    <row r="557" spans="21:53" x14ac:dyDescent="0.2">
      <c r="U557" s="12"/>
      <c r="V557" s="12"/>
      <c r="W557" s="12"/>
      <c r="X557" s="12"/>
      <c r="Y557" s="12"/>
      <c r="Z557" s="12"/>
      <c r="AA557" s="12"/>
      <c r="AB557" s="12"/>
      <c r="AC557" s="12"/>
      <c r="AD557" s="12"/>
      <c r="AE557" s="12"/>
      <c r="AF557" s="12"/>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row>
    <row r="558" spans="21:53" x14ac:dyDescent="0.2">
      <c r="U558" s="12"/>
      <c r="V558" s="12"/>
      <c r="W558" s="12"/>
      <c r="X558" s="12"/>
      <c r="Y558" s="12"/>
      <c r="Z558" s="12"/>
      <c r="AA558" s="12"/>
      <c r="AB558" s="12"/>
      <c r="AC558" s="12"/>
      <c r="AD558" s="12"/>
      <c r="AE558" s="12"/>
      <c r="AF558" s="12"/>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row>
    <row r="559" spans="21:53" x14ac:dyDescent="0.2">
      <c r="U559" s="12"/>
      <c r="V559" s="12"/>
      <c r="W559" s="12"/>
      <c r="X559" s="12"/>
      <c r="Y559" s="12"/>
      <c r="Z559" s="12"/>
      <c r="AA559" s="12"/>
      <c r="AB559" s="12"/>
      <c r="AC559" s="12"/>
      <c r="AD559" s="12"/>
      <c r="AE559" s="12"/>
      <c r="AF559" s="12"/>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row>
    <row r="560" spans="21:53" x14ac:dyDescent="0.2">
      <c r="U560" s="12"/>
      <c r="V560" s="12"/>
      <c r="W560" s="12"/>
      <c r="X560" s="12"/>
      <c r="Y560" s="12"/>
      <c r="Z560" s="12"/>
      <c r="AA560" s="12"/>
      <c r="AB560" s="12"/>
      <c r="AC560" s="12"/>
      <c r="AD560" s="12"/>
      <c r="AE560" s="12"/>
      <c r="AF560" s="12"/>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row>
    <row r="561" spans="21:53" x14ac:dyDescent="0.2">
      <c r="U561" s="12"/>
      <c r="V561" s="12"/>
      <c r="W561" s="12"/>
      <c r="X561" s="12"/>
      <c r="Y561" s="12"/>
      <c r="Z561" s="12"/>
      <c r="AA561" s="12"/>
      <c r="AB561" s="12"/>
      <c r="AC561" s="12"/>
      <c r="AD561" s="12"/>
      <c r="AE561" s="12"/>
      <c r="AF561" s="12"/>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row>
    <row r="562" spans="21:53" x14ac:dyDescent="0.2">
      <c r="U562" s="12"/>
      <c r="V562" s="12"/>
      <c r="W562" s="12"/>
      <c r="X562" s="12"/>
      <c r="Y562" s="12"/>
      <c r="Z562" s="12"/>
      <c r="AA562" s="12"/>
      <c r="AB562" s="12"/>
      <c r="AC562" s="12"/>
      <c r="AD562" s="12"/>
      <c r="AE562" s="12"/>
      <c r="AF562" s="12"/>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row>
    <row r="563" spans="21:53" x14ac:dyDescent="0.2">
      <c r="U563" s="12"/>
      <c r="V563" s="12"/>
      <c r="W563" s="12"/>
      <c r="X563" s="12"/>
      <c r="Y563" s="12"/>
      <c r="Z563" s="12"/>
      <c r="AA563" s="12"/>
      <c r="AB563" s="12"/>
      <c r="AC563" s="12"/>
      <c r="AD563" s="12"/>
      <c r="AE563" s="12"/>
      <c r="AF563" s="12"/>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row>
    <row r="564" spans="21:53" x14ac:dyDescent="0.2">
      <c r="U564" s="12"/>
      <c r="V564" s="12"/>
      <c r="W564" s="12"/>
      <c r="X564" s="12"/>
      <c r="Y564" s="12"/>
      <c r="Z564" s="12"/>
      <c r="AA564" s="12"/>
      <c r="AB564" s="12"/>
      <c r="AC564" s="12"/>
      <c r="AD564" s="12"/>
      <c r="AE564" s="12"/>
      <c r="AF564" s="12"/>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row>
    <row r="565" spans="21:53" x14ac:dyDescent="0.2">
      <c r="U565" s="12"/>
      <c r="V565" s="12"/>
      <c r="W565" s="12"/>
      <c r="X565" s="12"/>
      <c r="Y565" s="12"/>
      <c r="Z565" s="12"/>
      <c r="AA565" s="12"/>
      <c r="AB565" s="12"/>
      <c r="AC565" s="12"/>
      <c r="AD565" s="12"/>
      <c r="AE565" s="12"/>
      <c r="AF565" s="12"/>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row>
    <row r="566" spans="21:53" x14ac:dyDescent="0.2">
      <c r="U566" s="12"/>
      <c r="V566" s="12"/>
      <c r="W566" s="12"/>
      <c r="X566" s="12"/>
      <c r="Y566" s="12"/>
      <c r="Z566" s="12"/>
      <c r="AA566" s="12"/>
      <c r="AB566" s="12"/>
      <c r="AC566" s="12"/>
      <c r="AD566" s="12"/>
      <c r="AE566" s="12"/>
      <c r="AF566" s="12"/>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row>
    <row r="567" spans="21:53" x14ac:dyDescent="0.2">
      <c r="U567" s="12"/>
      <c r="V567" s="12"/>
      <c r="W567" s="12"/>
      <c r="X567" s="12"/>
      <c r="Y567" s="12"/>
      <c r="Z567" s="12"/>
      <c r="AA567" s="12"/>
      <c r="AB567" s="12"/>
      <c r="AC567" s="12"/>
      <c r="AD567" s="12"/>
      <c r="AE567" s="12"/>
      <c r="AF567" s="12"/>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row>
    <row r="568" spans="21:53" x14ac:dyDescent="0.2">
      <c r="U568" s="12"/>
      <c r="V568" s="12"/>
      <c r="W568" s="12"/>
      <c r="X568" s="12"/>
      <c r="Y568" s="12"/>
      <c r="Z568" s="12"/>
      <c r="AA568" s="12"/>
      <c r="AB568" s="12"/>
      <c r="AC568" s="12"/>
      <c r="AD568" s="12"/>
      <c r="AE568" s="12"/>
      <c r="AF568" s="12"/>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row>
    <row r="569" spans="21:53" x14ac:dyDescent="0.2">
      <c r="U569" s="12"/>
      <c r="V569" s="12"/>
      <c r="W569" s="12"/>
      <c r="X569" s="12"/>
      <c r="Y569" s="12"/>
      <c r="Z569" s="12"/>
      <c r="AA569" s="12"/>
      <c r="AB569" s="12"/>
      <c r="AC569" s="12"/>
      <c r="AD569" s="12"/>
      <c r="AE569" s="12"/>
      <c r="AF569" s="12"/>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row>
    <row r="570" spans="21:53" x14ac:dyDescent="0.2">
      <c r="U570" s="12"/>
      <c r="V570" s="12"/>
      <c r="W570" s="12"/>
      <c r="X570" s="12"/>
      <c r="Y570" s="12"/>
      <c r="Z570" s="12"/>
      <c r="AA570" s="12"/>
      <c r="AB570" s="12"/>
      <c r="AC570" s="12"/>
      <c r="AD570" s="12"/>
      <c r="AE570" s="12"/>
      <c r="AF570" s="12"/>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row>
    <row r="571" spans="21:53" x14ac:dyDescent="0.2">
      <c r="U571" s="12"/>
      <c r="V571" s="12"/>
      <c r="W571" s="12"/>
      <c r="X571" s="12"/>
      <c r="Y571" s="12"/>
      <c r="Z571" s="12"/>
      <c r="AA571" s="12"/>
      <c r="AB571" s="12"/>
      <c r="AC571" s="12"/>
      <c r="AD571" s="12"/>
      <c r="AE571" s="12"/>
      <c r="AF571" s="12"/>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row>
    <row r="572" spans="21:53" x14ac:dyDescent="0.2">
      <c r="U572" s="12"/>
      <c r="V572" s="12"/>
      <c r="W572" s="12"/>
      <c r="X572" s="12"/>
      <c r="Y572" s="12"/>
      <c r="Z572" s="12"/>
      <c r="AA572" s="12"/>
      <c r="AB572" s="12"/>
      <c r="AC572" s="12"/>
      <c r="AD572" s="12"/>
      <c r="AE572" s="12"/>
      <c r="AF572" s="12"/>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row>
    <row r="573" spans="21:53" x14ac:dyDescent="0.2">
      <c r="U573" s="12"/>
      <c r="V573" s="12"/>
      <c r="W573" s="12"/>
      <c r="X573" s="12"/>
      <c r="Y573" s="12"/>
      <c r="Z573" s="12"/>
      <c r="AA573" s="12"/>
      <c r="AB573" s="12"/>
      <c r="AC573" s="12"/>
      <c r="AD573" s="12"/>
      <c r="AE573" s="12"/>
      <c r="AF573" s="12"/>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row>
    <row r="574" spans="21:53" x14ac:dyDescent="0.2">
      <c r="U574" s="12"/>
      <c r="V574" s="12"/>
      <c r="W574" s="12"/>
      <c r="X574" s="12"/>
      <c r="Y574" s="12"/>
      <c r="Z574" s="12"/>
      <c r="AA574" s="12"/>
      <c r="AB574" s="12"/>
      <c r="AC574" s="12"/>
      <c r="AD574" s="12"/>
      <c r="AE574" s="12"/>
      <c r="AF574" s="12"/>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row>
    <row r="575" spans="21:53" x14ac:dyDescent="0.2">
      <c r="U575" s="12"/>
      <c r="V575" s="12"/>
      <c r="W575" s="12"/>
      <c r="X575" s="12"/>
      <c r="Y575" s="12"/>
      <c r="Z575" s="12"/>
      <c r="AA575" s="12"/>
      <c r="AB575" s="12"/>
      <c r="AC575" s="12"/>
      <c r="AD575" s="12"/>
      <c r="AE575" s="12"/>
      <c r="AF575" s="12"/>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row>
    <row r="576" spans="21:53" x14ac:dyDescent="0.2">
      <c r="U576" s="12"/>
      <c r="V576" s="12"/>
      <c r="W576" s="12"/>
      <c r="X576" s="12"/>
      <c r="Y576" s="12"/>
      <c r="Z576" s="12"/>
      <c r="AA576" s="12"/>
      <c r="AB576" s="12"/>
      <c r="AC576" s="12"/>
      <c r="AD576" s="12"/>
      <c r="AE576" s="12"/>
      <c r="AF576" s="12"/>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row>
    <row r="577" spans="21:53" x14ac:dyDescent="0.2">
      <c r="U577" s="12"/>
      <c r="V577" s="12"/>
      <c r="W577" s="12"/>
      <c r="X577" s="12"/>
      <c r="Y577" s="12"/>
      <c r="Z577" s="12"/>
      <c r="AA577" s="12"/>
      <c r="AB577" s="12"/>
      <c r="AC577" s="12"/>
      <c r="AD577" s="12"/>
      <c r="AE577" s="12"/>
      <c r="AF577" s="12"/>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row>
    <row r="578" spans="21:53" x14ac:dyDescent="0.2">
      <c r="U578" s="12"/>
      <c r="V578" s="12"/>
      <c r="W578" s="12"/>
      <c r="X578" s="12"/>
      <c r="Y578" s="12"/>
      <c r="Z578" s="12"/>
      <c r="AA578" s="12"/>
      <c r="AB578" s="12"/>
      <c r="AC578" s="12"/>
      <c r="AD578" s="12"/>
      <c r="AE578" s="12"/>
      <c r="AF578" s="12"/>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row>
    <row r="579" spans="21:53" x14ac:dyDescent="0.2">
      <c r="U579" s="12"/>
      <c r="V579" s="12"/>
      <c r="W579" s="12"/>
      <c r="X579" s="12"/>
      <c r="Y579" s="12"/>
      <c r="Z579" s="12"/>
      <c r="AA579" s="12"/>
      <c r="AB579" s="12"/>
      <c r="AC579" s="12"/>
      <c r="AD579" s="12"/>
      <c r="AE579" s="12"/>
      <c r="AF579" s="12"/>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row>
    <row r="580" spans="21:53" x14ac:dyDescent="0.2">
      <c r="U580" s="12"/>
      <c r="V580" s="12"/>
      <c r="W580" s="12"/>
      <c r="X580" s="12"/>
      <c r="Y580" s="12"/>
      <c r="Z580" s="12"/>
      <c r="AA580" s="12"/>
      <c r="AB580" s="12"/>
      <c r="AC580" s="12"/>
      <c r="AD580" s="12"/>
      <c r="AE580" s="12"/>
      <c r="AF580" s="12"/>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row>
    <row r="581" spans="21:53" x14ac:dyDescent="0.2">
      <c r="U581" s="12"/>
      <c r="V581" s="12"/>
      <c r="W581" s="12"/>
      <c r="X581" s="12"/>
      <c r="Y581" s="12"/>
      <c r="Z581" s="12"/>
      <c r="AA581" s="12"/>
      <c r="AB581" s="12"/>
      <c r="AC581" s="12"/>
      <c r="AD581" s="12"/>
      <c r="AE581" s="12"/>
      <c r="AF581" s="12"/>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row>
    <row r="582" spans="21:53" x14ac:dyDescent="0.2">
      <c r="U582" s="12"/>
      <c r="V582" s="12"/>
      <c r="W582" s="12"/>
      <c r="X582" s="12"/>
      <c r="Y582" s="12"/>
      <c r="Z582" s="12"/>
      <c r="AA582" s="12"/>
      <c r="AB582" s="12"/>
      <c r="AC582" s="12"/>
      <c r="AD582" s="12"/>
      <c r="AE582" s="12"/>
      <c r="AF582" s="12"/>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row>
    <row r="583" spans="21:53" x14ac:dyDescent="0.2">
      <c r="U583" s="12"/>
      <c r="V583" s="12"/>
      <c r="W583" s="12"/>
      <c r="X583" s="12"/>
      <c r="Y583" s="12"/>
      <c r="Z583" s="12"/>
      <c r="AA583" s="12"/>
      <c r="AB583" s="12"/>
      <c r="AC583" s="12"/>
      <c r="AD583" s="12"/>
      <c r="AE583" s="12"/>
      <c r="AF583" s="12"/>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row>
    <row r="584" spans="21:53" x14ac:dyDescent="0.2">
      <c r="U584" s="12"/>
      <c r="V584" s="12"/>
      <c r="W584" s="12"/>
      <c r="X584" s="12"/>
      <c r="Y584" s="12"/>
      <c r="Z584" s="12"/>
      <c r="AA584" s="12"/>
      <c r="AB584" s="12"/>
      <c r="AC584" s="12"/>
      <c r="AD584" s="12"/>
      <c r="AE584" s="12"/>
      <c r="AF584" s="12"/>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row>
    <row r="585" spans="21:53" x14ac:dyDescent="0.2">
      <c r="U585" s="12"/>
      <c r="V585" s="12"/>
      <c r="W585" s="12"/>
      <c r="X585" s="12"/>
      <c r="Y585" s="12"/>
      <c r="Z585" s="12"/>
      <c r="AA585" s="12"/>
      <c r="AB585" s="12"/>
      <c r="AC585" s="12"/>
      <c r="AD585" s="12"/>
      <c r="AE585" s="12"/>
      <c r="AF585" s="12"/>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row>
    <row r="586" spans="21:53" x14ac:dyDescent="0.2">
      <c r="U586" s="12"/>
      <c r="V586" s="12"/>
      <c r="W586" s="12"/>
      <c r="X586" s="12"/>
      <c r="Y586" s="12"/>
      <c r="Z586" s="12"/>
      <c r="AA586" s="12"/>
      <c r="AB586" s="12"/>
      <c r="AC586" s="12"/>
      <c r="AD586" s="12"/>
      <c r="AE586" s="12"/>
      <c r="AF586" s="12"/>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row>
    <row r="587" spans="21:53" x14ac:dyDescent="0.2">
      <c r="U587" s="12"/>
      <c r="V587" s="12"/>
      <c r="W587" s="12"/>
      <c r="X587" s="12"/>
      <c r="Y587" s="12"/>
      <c r="Z587" s="12"/>
      <c r="AA587" s="12"/>
      <c r="AB587" s="12"/>
      <c r="AC587" s="12"/>
      <c r="AD587" s="12"/>
      <c r="AE587" s="12"/>
      <c r="AF587" s="12"/>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row>
    <row r="588" spans="21:53" x14ac:dyDescent="0.2">
      <c r="U588" s="12"/>
      <c r="V588" s="12"/>
      <c r="W588" s="12"/>
      <c r="X588" s="12"/>
      <c r="Y588" s="12"/>
      <c r="Z588" s="12"/>
      <c r="AA588" s="12"/>
      <c r="AB588" s="12"/>
      <c r="AC588" s="12"/>
      <c r="AD588" s="12"/>
      <c r="AE588" s="12"/>
      <c r="AF588" s="12"/>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row>
    <row r="589" spans="21:53" x14ac:dyDescent="0.2">
      <c r="U589" s="12"/>
      <c r="V589" s="12"/>
      <c r="W589" s="12"/>
      <c r="X589" s="12"/>
      <c r="Y589" s="12"/>
      <c r="Z589" s="12"/>
      <c r="AA589" s="12"/>
      <c r="AB589" s="12"/>
      <c r="AC589" s="12"/>
      <c r="AD589" s="12"/>
      <c r="AE589" s="12"/>
      <c r="AF589" s="12"/>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row>
    <row r="590" spans="21:53" x14ac:dyDescent="0.2">
      <c r="U590" s="12"/>
      <c r="V590" s="12"/>
      <c r="W590" s="12"/>
      <c r="X590" s="12"/>
      <c r="Y590" s="12"/>
      <c r="Z590" s="12"/>
      <c r="AA590" s="12"/>
      <c r="AB590" s="12"/>
      <c r="AC590" s="12"/>
      <c r="AD590" s="12"/>
      <c r="AE590" s="12"/>
      <c r="AF590" s="12"/>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row>
    <row r="591" spans="21:53" x14ac:dyDescent="0.2">
      <c r="U591" s="12"/>
      <c r="V591" s="12"/>
      <c r="W591" s="12"/>
      <c r="X591" s="12"/>
      <c r="Y591" s="12"/>
      <c r="Z591" s="12"/>
      <c r="AA591" s="12"/>
      <c r="AB591" s="12"/>
      <c r="AC591" s="12"/>
      <c r="AD591" s="12"/>
      <c r="AE591" s="12"/>
      <c r="AF591" s="12"/>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row>
    <row r="592" spans="21:53" x14ac:dyDescent="0.2">
      <c r="U592" s="12"/>
      <c r="V592" s="12"/>
      <c r="W592" s="12"/>
      <c r="X592" s="12"/>
      <c r="Y592" s="12"/>
      <c r="Z592" s="12"/>
      <c r="AA592" s="12"/>
      <c r="AB592" s="12"/>
      <c r="AC592" s="12"/>
      <c r="AD592" s="12"/>
      <c r="AE592" s="12"/>
      <c r="AF592" s="12"/>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row>
    <row r="593" spans="21:53" x14ac:dyDescent="0.2">
      <c r="U593" s="12"/>
      <c r="V593" s="12"/>
      <c r="W593" s="12"/>
      <c r="X593" s="12"/>
      <c r="Y593" s="12"/>
      <c r="Z593" s="12"/>
      <c r="AA593" s="12"/>
      <c r="AB593" s="12"/>
      <c r="AC593" s="12"/>
      <c r="AD593" s="12"/>
      <c r="AE593" s="12"/>
      <c r="AF593" s="12"/>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row>
    <row r="594" spans="21:53" x14ac:dyDescent="0.2">
      <c r="U594" s="12"/>
      <c r="V594" s="12"/>
      <c r="W594" s="12"/>
      <c r="X594" s="12"/>
      <c r="Y594" s="12"/>
      <c r="Z594" s="12"/>
      <c r="AA594" s="12"/>
      <c r="AB594" s="12"/>
      <c r="AC594" s="12"/>
      <c r="AD594" s="12"/>
      <c r="AE594" s="12"/>
      <c r="AF594" s="12"/>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row>
    <row r="595" spans="21:53" x14ac:dyDescent="0.2">
      <c r="U595" s="12"/>
      <c r="V595" s="12"/>
      <c r="W595" s="12"/>
      <c r="X595" s="12"/>
      <c r="Y595" s="12"/>
      <c r="Z595" s="12"/>
      <c r="AA595" s="12"/>
      <c r="AB595" s="12"/>
      <c r="AC595" s="12"/>
      <c r="AD595" s="12"/>
      <c r="AE595" s="12"/>
      <c r="AF595" s="12"/>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row>
    <row r="596" spans="21:53" x14ac:dyDescent="0.2">
      <c r="U596" s="12"/>
      <c r="V596" s="12"/>
      <c r="W596" s="12"/>
      <c r="X596" s="12"/>
      <c r="Y596" s="12"/>
      <c r="Z596" s="12"/>
      <c r="AA596" s="12"/>
      <c r="AB596" s="12"/>
      <c r="AC596" s="12"/>
      <c r="AD596" s="12"/>
      <c r="AE596" s="12"/>
      <c r="AF596" s="12"/>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row>
    <row r="597" spans="21:53" x14ac:dyDescent="0.2">
      <c r="U597" s="12"/>
      <c r="V597" s="12"/>
      <c r="W597" s="12"/>
      <c r="X597" s="12"/>
      <c r="Y597" s="12"/>
      <c r="Z597" s="12"/>
      <c r="AA597" s="12"/>
      <c r="AB597" s="12"/>
      <c r="AC597" s="12"/>
      <c r="AD597" s="12"/>
      <c r="AE597" s="12"/>
      <c r="AF597" s="12"/>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row>
    <row r="598" spans="21:53" x14ac:dyDescent="0.2">
      <c r="U598" s="12"/>
      <c r="V598" s="12"/>
      <c r="W598" s="12"/>
      <c r="X598" s="12"/>
      <c r="Y598" s="12"/>
      <c r="Z598" s="12"/>
      <c r="AA598" s="12"/>
      <c r="AB598" s="12"/>
      <c r="AC598" s="12"/>
      <c r="AD598" s="12"/>
      <c r="AE598" s="12"/>
      <c r="AF598" s="12"/>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row>
    <row r="599" spans="21:53" x14ac:dyDescent="0.2">
      <c r="U599" s="12"/>
      <c r="V599" s="12"/>
      <c r="W599" s="12"/>
      <c r="X599" s="12"/>
      <c r="Y599" s="12"/>
      <c r="Z599" s="12"/>
      <c r="AA599" s="12"/>
      <c r="AB599" s="12"/>
      <c r="AC599" s="12"/>
      <c r="AD599" s="12"/>
      <c r="AE599" s="12"/>
      <c r="AF599" s="12"/>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row>
    <row r="600" spans="21:53" x14ac:dyDescent="0.2">
      <c r="U600" s="12"/>
      <c r="V600" s="12"/>
      <c r="W600" s="12"/>
      <c r="X600" s="12"/>
      <c r="Y600" s="12"/>
      <c r="Z600" s="12"/>
      <c r="AA600" s="12"/>
      <c r="AB600" s="12"/>
      <c r="AC600" s="12"/>
      <c r="AD600" s="12"/>
      <c r="AE600" s="12"/>
      <c r="AF600" s="12"/>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row>
    <row r="601" spans="21:53" x14ac:dyDescent="0.2">
      <c r="U601" s="12"/>
      <c r="V601" s="12"/>
      <c r="W601" s="12"/>
      <c r="X601" s="12"/>
      <c r="Y601" s="12"/>
      <c r="Z601" s="12"/>
      <c r="AA601" s="12"/>
      <c r="AB601" s="12"/>
      <c r="AC601" s="12"/>
      <c r="AD601" s="12"/>
      <c r="AE601" s="12"/>
      <c r="AF601" s="12"/>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row>
    <row r="602" spans="21:53" x14ac:dyDescent="0.2">
      <c r="U602" s="12"/>
      <c r="V602" s="12"/>
      <c r="W602" s="12"/>
      <c r="X602" s="12"/>
      <c r="Y602" s="12"/>
      <c r="Z602" s="12"/>
      <c r="AA602" s="12"/>
      <c r="AB602" s="12"/>
      <c r="AC602" s="12"/>
      <c r="AD602" s="12"/>
      <c r="AE602" s="12"/>
      <c r="AF602" s="12"/>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row>
    <row r="603" spans="21:53" x14ac:dyDescent="0.2">
      <c r="U603" s="12"/>
      <c r="V603" s="12"/>
      <c r="W603" s="12"/>
      <c r="X603" s="12"/>
      <c r="Y603" s="12"/>
      <c r="Z603" s="12"/>
      <c r="AA603" s="12"/>
      <c r="AB603" s="12"/>
      <c r="AC603" s="12"/>
      <c r="AD603" s="12"/>
      <c r="AE603" s="12"/>
      <c r="AF603" s="12"/>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row>
    <row r="604" spans="21:53" x14ac:dyDescent="0.2">
      <c r="U604" s="12"/>
      <c r="V604" s="12"/>
      <c r="W604" s="12"/>
      <c r="X604" s="12"/>
      <c r="Y604" s="12"/>
      <c r="Z604" s="12"/>
      <c r="AA604" s="12"/>
      <c r="AB604" s="12"/>
      <c r="AC604" s="12"/>
      <c r="AD604" s="12"/>
      <c r="AE604" s="12"/>
      <c r="AF604" s="12"/>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row>
    <row r="605" spans="21:53" x14ac:dyDescent="0.2">
      <c r="U605" s="12"/>
      <c r="V605" s="12"/>
      <c r="W605" s="12"/>
      <c r="X605" s="12"/>
      <c r="Y605" s="12"/>
      <c r="Z605" s="12"/>
      <c r="AA605" s="12"/>
      <c r="AB605" s="12"/>
      <c r="AC605" s="12"/>
      <c r="AD605" s="12"/>
      <c r="AE605" s="12"/>
      <c r="AF605" s="12"/>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row>
    <row r="606" spans="21:53" x14ac:dyDescent="0.2">
      <c r="U606" s="12"/>
      <c r="V606" s="12"/>
      <c r="W606" s="12"/>
      <c r="X606" s="12"/>
      <c r="Y606" s="12"/>
      <c r="Z606" s="12"/>
      <c r="AA606" s="12"/>
      <c r="AB606" s="12"/>
      <c r="AC606" s="12"/>
      <c r="AD606" s="12"/>
      <c r="AE606" s="12"/>
      <c r="AF606" s="12"/>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row>
    <row r="607" spans="21:53" x14ac:dyDescent="0.2">
      <c r="U607" s="12"/>
      <c r="V607" s="12"/>
      <c r="W607" s="12"/>
      <c r="X607" s="12"/>
      <c r="Y607" s="12"/>
      <c r="Z607" s="12"/>
      <c r="AA607" s="12"/>
      <c r="AB607" s="12"/>
      <c r="AC607" s="12"/>
      <c r="AD607" s="12"/>
      <c r="AE607" s="12"/>
      <c r="AF607" s="12"/>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row>
    <row r="608" spans="21:53" x14ac:dyDescent="0.2">
      <c r="U608" s="12"/>
      <c r="V608" s="12"/>
      <c r="W608" s="12"/>
      <c r="X608" s="12"/>
      <c r="Y608" s="12"/>
      <c r="Z608" s="12"/>
      <c r="AA608" s="12"/>
      <c r="AB608" s="12"/>
      <c r="AC608" s="12"/>
      <c r="AD608" s="12"/>
      <c r="AE608" s="12"/>
      <c r="AF608" s="12"/>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row>
    <row r="609" spans="21:53" x14ac:dyDescent="0.2">
      <c r="U609" s="12"/>
      <c r="V609" s="12"/>
      <c r="W609" s="12"/>
      <c r="X609" s="12"/>
      <c r="Y609" s="12"/>
      <c r="Z609" s="12"/>
      <c r="AA609" s="12"/>
      <c r="AB609" s="12"/>
      <c r="AC609" s="12"/>
      <c r="AD609" s="12"/>
      <c r="AE609" s="12"/>
      <c r="AF609" s="12"/>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row>
    <row r="610" spans="21:53" x14ac:dyDescent="0.2">
      <c r="U610" s="12"/>
      <c r="V610" s="12"/>
      <c r="W610" s="12"/>
      <c r="X610" s="12"/>
      <c r="Y610" s="12"/>
      <c r="Z610" s="12"/>
      <c r="AA610" s="12"/>
      <c r="AB610" s="12"/>
      <c r="AC610" s="12"/>
      <c r="AD610" s="12"/>
      <c r="AE610" s="12"/>
      <c r="AF610" s="12"/>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row>
    <row r="611" spans="21:53" x14ac:dyDescent="0.2">
      <c r="U611" s="12"/>
      <c r="V611" s="12"/>
      <c r="W611" s="12"/>
      <c r="X611" s="12"/>
      <c r="Y611" s="12"/>
      <c r="Z611" s="12"/>
      <c r="AA611" s="12"/>
      <c r="AB611" s="12"/>
      <c r="AC611" s="12"/>
      <c r="AD611" s="12"/>
      <c r="AE611" s="12"/>
      <c r="AF611" s="12"/>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row>
    <row r="612" spans="21:53" x14ac:dyDescent="0.2">
      <c r="U612" s="12"/>
      <c r="V612" s="12"/>
      <c r="W612" s="12"/>
      <c r="X612" s="12"/>
      <c r="Y612" s="12"/>
      <c r="Z612" s="12"/>
      <c r="AA612" s="12"/>
      <c r="AB612" s="12"/>
      <c r="AC612" s="12"/>
      <c r="AD612" s="12"/>
      <c r="AE612" s="12"/>
      <c r="AF612" s="12"/>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row>
    <row r="613" spans="21:53" x14ac:dyDescent="0.2">
      <c r="U613" s="12"/>
      <c r="V613" s="12"/>
      <c r="W613" s="12"/>
      <c r="X613" s="12"/>
      <c r="Y613" s="12"/>
      <c r="Z613" s="12"/>
      <c r="AA613" s="12"/>
      <c r="AB613" s="12"/>
      <c r="AC613" s="12"/>
      <c r="AD613" s="12"/>
      <c r="AE613" s="12"/>
      <c r="AF613" s="12"/>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row>
    <row r="614" spans="21:53" x14ac:dyDescent="0.2">
      <c r="U614" s="12"/>
      <c r="V614" s="12"/>
      <c r="W614" s="12"/>
      <c r="X614" s="12"/>
      <c r="Y614" s="12"/>
      <c r="Z614" s="12"/>
      <c r="AA614" s="12"/>
      <c r="AB614" s="12"/>
      <c r="AC614" s="12"/>
      <c r="AD614" s="12"/>
      <c r="AE614" s="12"/>
      <c r="AF614" s="12"/>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row>
    <row r="615" spans="21:53" x14ac:dyDescent="0.2">
      <c r="U615" s="12"/>
      <c r="V615" s="12"/>
      <c r="W615" s="12"/>
      <c r="X615" s="12"/>
      <c r="Y615" s="12"/>
      <c r="Z615" s="12"/>
      <c r="AA615" s="12"/>
      <c r="AB615" s="12"/>
      <c r="AC615" s="12"/>
      <c r="AD615" s="12"/>
      <c r="AE615" s="12"/>
      <c r="AF615" s="12"/>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row>
    <row r="616" spans="21:53" x14ac:dyDescent="0.2">
      <c r="U616" s="12"/>
      <c r="V616" s="12"/>
      <c r="W616" s="12"/>
      <c r="X616" s="12"/>
      <c r="Y616" s="12"/>
      <c r="Z616" s="12"/>
      <c r="AA616" s="12"/>
      <c r="AB616" s="12"/>
      <c r="AC616" s="12"/>
      <c r="AD616" s="12"/>
      <c r="AE616" s="12"/>
      <c r="AF616" s="12"/>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row>
    <row r="617" spans="21:53" x14ac:dyDescent="0.2">
      <c r="U617" s="12"/>
      <c r="V617" s="12"/>
      <c r="W617" s="12"/>
      <c r="X617" s="12"/>
      <c r="Y617" s="12"/>
      <c r="Z617" s="12"/>
      <c r="AA617" s="12"/>
      <c r="AB617" s="12"/>
      <c r="AC617" s="12"/>
      <c r="AD617" s="12"/>
      <c r="AE617" s="12"/>
      <c r="AF617" s="12"/>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row>
    <row r="618" spans="21:53" x14ac:dyDescent="0.2">
      <c r="U618" s="12"/>
      <c r="V618" s="12"/>
      <c r="W618" s="12"/>
      <c r="X618" s="12"/>
      <c r="Y618" s="12"/>
      <c r="Z618" s="12"/>
      <c r="AA618" s="12"/>
      <c r="AB618" s="12"/>
      <c r="AC618" s="12"/>
      <c r="AD618" s="12"/>
      <c r="AE618" s="12"/>
      <c r="AF618" s="12"/>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row>
    <row r="619" spans="21:53" x14ac:dyDescent="0.2">
      <c r="U619" s="12"/>
      <c r="V619" s="12"/>
      <c r="W619" s="12"/>
      <c r="X619" s="12"/>
      <c r="Y619" s="12"/>
      <c r="Z619" s="12"/>
      <c r="AA619" s="12"/>
      <c r="AB619" s="12"/>
      <c r="AC619" s="12"/>
      <c r="AD619" s="12"/>
      <c r="AE619" s="12"/>
      <c r="AF619" s="12"/>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row>
    <row r="620" spans="21:53" x14ac:dyDescent="0.2">
      <c r="U620" s="12"/>
      <c r="V620" s="12"/>
      <c r="W620" s="12"/>
      <c r="X620" s="12"/>
      <c r="Y620" s="12"/>
      <c r="Z620" s="12"/>
      <c r="AA620" s="12"/>
      <c r="AB620" s="12"/>
      <c r="AC620" s="12"/>
      <c r="AD620" s="12"/>
      <c r="AE620" s="12"/>
      <c r="AF620" s="12"/>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row>
    <row r="621" spans="21:53" x14ac:dyDescent="0.2">
      <c r="U621" s="12"/>
      <c r="V621" s="12"/>
      <c r="W621" s="12"/>
      <c r="X621" s="12"/>
      <c r="Y621" s="12"/>
      <c r="Z621" s="12"/>
      <c r="AA621" s="12"/>
      <c r="AB621" s="12"/>
      <c r="AC621" s="12"/>
      <c r="AD621" s="12"/>
      <c r="AE621" s="12"/>
      <c r="AF621" s="12"/>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row>
    <row r="622" spans="21:53" x14ac:dyDescent="0.2">
      <c r="U622" s="12"/>
      <c r="V622" s="12"/>
      <c r="W622" s="12"/>
      <c r="X622" s="12"/>
      <c r="Y622" s="12"/>
      <c r="Z622" s="12"/>
      <c r="AA622" s="12"/>
      <c r="AB622" s="12"/>
      <c r="AC622" s="12"/>
      <c r="AD622" s="12"/>
      <c r="AE622" s="12"/>
      <c r="AF622" s="12"/>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row>
    <row r="623" spans="21:53" x14ac:dyDescent="0.2">
      <c r="U623" s="12"/>
      <c r="V623" s="12"/>
      <c r="W623" s="12"/>
      <c r="X623" s="12"/>
      <c r="Y623" s="12"/>
      <c r="Z623" s="12"/>
      <c r="AA623" s="12"/>
      <c r="AB623" s="12"/>
      <c r="AC623" s="12"/>
      <c r="AD623" s="12"/>
      <c r="AE623" s="12"/>
      <c r="AF623" s="12"/>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row>
    <row r="624" spans="21:53" x14ac:dyDescent="0.2">
      <c r="U624" s="12"/>
      <c r="V624" s="12"/>
      <c r="W624" s="12"/>
      <c r="X624" s="12"/>
      <c r="Y624" s="12"/>
      <c r="Z624" s="12"/>
      <c r="AA624" s="12"/>
      <c r="AB624" s="12"/>
      <c r="AC624" s="12"/>
      <c r="AD624" s="12"/>
      <c r="AE624" s="12"/>
      <c r="AF624" s="12"/>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row>
    <row r="625" spans="21:53" x14ac:dyDescent="0.2">
      <c r="U625" s="12"/>
      <c r="V625" s="12"/>
      <c r="W625" s="12"/>
      <c r="X625" s="12"/>
      <c r="Y625" s="12"/>
      <c r="Z625" s="12"/>
      <c r="AA625" s="12"/>
      <c r="AB625" s="12"/>
      <c r="AC625" s="12"/>
      <c r="AD625" s="12"/>
      <c r="AE625" s="12"/>
      <c r="AF625" s="12"/>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row>
    <row r="626" spans="21:53" x14ac:dyDescent="0.2">
      <c r="U626" s="12"/>
      <c r="V626" s="12"/>
      <c r="W626" s="12"/>
      <c r="X626" s="12"/>
      <c r="Y626" s="12"/>
      <c r="Z626" s="12"/>
      <c r="AA626" s="12"/>
      <c r="AB626" s="12"/>
      <c r="AC626" s="12"/>
      <c r="AD626" s="12"/>
      <c r="AE626" s="12"/>
      <c r="AF626" s="12"/>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row>
    <row r="627" spans="21:53" x14ac:dyDescent="0.2">
      <c r="U627" s="12"/>
      <c r="V627" s="12"/>
      <c r="W627" s="12"/>
      <c r="X627" s="12"/>
      <c r="Y627" s="12"/>
      <c r="Z627" s="12"/>
      <c r="AA627" s="12"/>
      <c r="AB627" s="12"/>
      <c r="AC627" s="12"/>
      <c r="AD627" s="12"/>
      <c r="AE627" s="12"/>
      <c r="AF627" s="12"/>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row>
    <row r="628" spans="21:53" x14ac:dyDescent="0.2">
      <c r="U628" s="12"/>
      <c r="V628" s="12"/>
      <c r="W628" s="12"/>
      <c r="X628" s="12"/>
      <c r="Y628" s="12"/>
      <c r="Z628" s="12"/>
      <c r="AA628" s="12"/>
      <c r="AB628" s="12"/>
      <c r="AC628" s="12"/>
      <c r="AD628" s="12"/>
      <c r="AE628" s="12"/>
      <c r="AF628" s="12"/>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row>
    <row r="629" spans="21:53" x14ac:dyDescent="0.2">
      <c r="U629" s="12"/>
      <c r="V629" s="12"/>
      <c r="W629" s="12"/>
      <c r="X629" s="12"/>
      <c r="Y629" s="12"/>
      <c r="Z629" s="12"/>
      <c r="AA629" s="12"/>
      <c r="AB629" s="12"/>
      <c r="AC629" s="12"/>
      <c r="AD629" s="12"/>
      <c r="AE629" s="12"/>
      <c r="AF629" s="12"/>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row>
    <row r="630" spans="21:53" x14ac:dyDescent="0.2">
      <c r="U630" s="12"/>
      <c r="V630" s="12"/>
      <c r="W630" s="12"/>
      <c r="X630" s="12"/>
      <c r="Y630" s="12"/>
      <c r="Z630" s="12"/>
      <c r="AA630" s="12"/>
      <c r="AB630" s="12"/>
      <c r="AC630" s="12"/>
      <c r="AD630" s="12"/>
      <c r="AE630" s="12"/>
      <c r="AF630" s="12"/>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row>
    <row r="631" spans="21:53" x14ac:dyDescent="0.2">
      <c r="U631" s="12"/>
      <c r="V631" s="12"/>
      <c r="W631" s="12"/>
      <c r="X631" s="12"/>
      <c r="Y631" s="12"/>
      <c r="Z631" s="12"/>
      <c r="AA631" s="12"/>
      <c r="AB631" s="12"/>
      <c r="AC631" s="12"/>
      <c r="AD631" s="12"/>
      <c r="AE631" s="12"/>
      <c r="AF631" s="12"/>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row>
    <row r="632" spans="21:53" x14ac:dyDescent="0.2">
      <c r="U632" s="12"/>
      <c r="V632" s="12"/>
      <c r="W632" s="12"/>
      <c r="X632" s="12"/>
      <c r="Y632" s="12"/>
      <c r="Z632" s="12"/>
      <c r="AA632" s="12"/>
      <c r="AB632" s="12"/>
      <c r="AC632" s="12"/>
      <c r="AD632" s="12"/>
      <c r="AE632" s="12"/>
      <c r="AF632" s="12"/>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row>
    <row r="633" spans="21:53" x14ac:dyDescent="0.2">
      <c r="U633" s="12"/>
      <c r="V633" s="12"/>
      <c r="W633" s="12"/>
      <c r="X633" s="12"/>
      <c r="Y633" s="12"/>
      <c r="Z633" s="12"/>
      <c r="AA633" s="12"/>
      <c r="AB633" s="12"/>
      <c r="AC633" s="12"/>
      <c r="AD633" s="12"/>
      <c r="AE633" s="12"/>
      <c r="AF633" s="12"/>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row>
    <row r="634" spans="21:53" x14ac:dyDescent="0.2">
      <c r="U634" s="12"/>
      <c r="V634" s="12"/>
      <c r="W634" s="12"/>
      <c r="X634" s="12"/>
      <c r="Y634" s="12"/>
      <c r="Z634" s="12"/>
      <c r="AA634" s="12"/>
      <c r="AB634" s="12"/>
      <c r="AC634" s="12"/>
      <c r="AD634" s="12"/>
      <c r="AE634" s="12"/>
      <c r="AF634" s="12"/>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row>
    <row r="635" spans="21:53" x14ac:dyDescent="0.2">
      <c r="U635" s="12"/>
      <c r="V635" s="12"/>
      <c r="W635" s="12"/>
      <c r="X635" s="12"/>
      <c r="Y635" s="12"/>
      <c r="Z635" s="12"/>
      <c r="AA635" s="12"/>
      <c r="AB635" s="12"/>
      <c r="AC635" s="12"/>
      <c r="AD635" s="12"/>
      <c r="AE635" s="12"/>
      <c r="AF635" s="12"/>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row>
    <row r="636" spans="21:53" x14ac:dyDescent="0.2">
      <c r="U636" s="12"/>
      <c r="V636" s="12"/>
      <c r="W636" s="12"/>
      <c r="X636" s="12"/>
      <c r="Y636" s="12"/>
      <c r="Z636" s="12"/>
      <c r="AA636" s="12"/>
      <c r="AB636" s="12"/>
      <c r="AC636" s="12"/>
      <c r="AD636" s="12"/>
      <c r="AE636" s="12"/>
      <c r="AF636" s="12"/>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row>
    <row r="637" spans="21:53" x14ac:dyDescent="0.2">
      <c r="U637" s="12"/>
      <c r="V637" s="12"/>
      <c r="W637" s="12"/>
      <c r="X637" s="12"/>
      <c r="Y637" s="12"/>
      <c r="Z637" s="12"/>
      <c r="AA637" s="12"/>
      <c r="AB637" s="12"/>
      <c r="AC637" s="12"/>
      <c r="AD637" s="12"/>
      <c r="AE637" s="12"/>
      <c r="AF637" s="12"/>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row>
    <row r="638" spans="21:53" x14ac:dyDescent="0.2">
      <c r="U638" s="12"/>
      <c r="V638" s="12"/>
      <c r="W638" s="12"/>
      <c r="X638" s="12"/>
      <c r="Y638" s="12"/>
      <c r="Z638" s="12"/>
      <c r="AA638" s="12"/>
      <c r="AB638" s="12"/>
      <c r="AC638" s="12"/>
      <c r="AD638" s="12"/>
      <c r="AE638" s="12"/>
      <c r="AF638" s="12"/>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row>
    <row r="639" spans="21:53" x14ac:dyDescent="0.2">
      <c r="U639" s="12"/>
      <c r="V639" s="12"/>
      <c r="W639" s="12"/>
      <c r="X639" s="12"/>
      <c r="Y639" s="12"/>
      <c r="Z639" s="12"/>
      <c r="AA639" s="12"/>
      <c r="AB639" s="12"/>
      <c r="AC639" s="12"/>
      <c r="AD639" s="12"/>
      <c r="AE639" s="12"/>
      <c r="AF639" s="12"/>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row>
    <row r="640" spans="21:53" x14ac:dyDescent="0.2">
      <c r="U640" s="12"/>
      <c r="V640" s="12"/>
      <c r="W640" s="12"/>
      <c r="X640" s="12"/>
      <c r="Y640" s="12"/>
      <c r="Z640" s="12"/>
      <c r="AA640" s="12"/>
      <c r="AB640" s="12"/>
      <c r="AC640" s="12"/>
      <c r="AD640" s="12"/>
      <c r="AE640" s="12"/>
      <c r="AF640" s="12"/>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row>
    <row r="641" spans="21:53" x14ac:dyDescent="0.2">
      <c r="U641" s="12"/>
      <c r="V641" s="12"/>
      <c r="W641" s="12"/>
      <c r="X641" s="12"/>
      <c r="Y641" s="12"/>
      <c r="Z641" s="12"/>
      <c r="AA641" s="12"/>
      <c r="AB641" s="12"/>
      <c r="AC641" s="12"/>
      <c r="AD641" s="12"/>
      <c r="AE641" s="12"/>
      <c r="AF641" s="12"/>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row>
    <row r="642" spans="21:53" x14ac:dyDescent="0.2">
      <c r="U642" s="12"/>
      <c r="V642" s="12"/>
      <c r="W642" s="12"/>
      <c r="X642" s="12"/>
      <c r="Y642" s="12"/>
      <c r="Z642" s="12"/>
      <c r="AA642" s="12"/>
      <c r="AB642" s="12"/>
      <c r="AC642" s="12"/>
      <c r="AD642" s="12"/>
      <c r="AE642" s="12"/>
      <c r="AF642" s="12"/>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row>
    <row r="643" spans="21:53" x14ac:dyDescent="0.2">
      <c r="U643" s="12"/>
      <c r="V643" s="12"/>
      <c r="W643" s="12"/>
      <c r="X643" s="12"/>
      <c r="Y643" s="12"/>
      <c r="Z643" s="12"/>
      <c r="AA643" s="12"/>
      <c r="AB643" s="12"/>
      <c r="AC643" s="12"/>
      <c r="AD643" s="12"/>
      <c r="AE643" s="12"/>
      <c r="AF643" s="12"/>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row>
    <row r="644" spans="21:53" x14ac:dyDescent="0.2">
      <c r="U644" s="12"/>
      <c r="V644" s="12"/>
      <c r="W644" s="12"/>
      <c r="X644" s="12"/>
      <c r="Y644" s="12"/>
      <c r="Z644" s="12"/>
      <c r="AA644" s="12"/>
      <c r="AB644" s="12"/>
      <c r="AC644" s="12"/>
      <c r="AD644" s="12"/>
      <c r="AE644" s="12"/>
      <c r="AF644" s="12"/>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row>
    <row r="645" spans="21:53" x14ac:dyDescent="0.2">
      <c r="U645" s="12"/>
      <c r="V645" s="12"/>
      <c r="W645" s="12"/>
      <c r="X645" s="12"/>
      <c r="Y645" s="12"/>
      <c r="Z645" s="12"/>
      <c r="AA645" s="12"/>
      <c r="AB645" s="12"/>
      <c r="AC645" s="12"/>
      <c r="AD645" s="12"/>
      <c r="AE645" s="12"/>
      <c r="AF645" s="12"/>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row>
    <row r="646" spans="21:53" x14ac:dyDescent="0.2">
      <c r="U646" s="12"/>
      <c r="V646" s="12"/>
      <c r="W646" s="12"/>
      <c r="X646" s="12"/>
      <c r="Y646" s="12"/>
      <c r="Z646" s="12"/>
      <c r="AA646" s="12"/>
      <c r="AB646" s="12"/>
      <c r="AC646" s="12"/>
      <c r="AD646" s="12"/>
      <c r="AE646" s="12"/>
      <c r="AF646" s="12"/>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row>
    <row r="647" spans="21:53" x14ac:dyDescent="0.2">
      <c r="U647" s="12"/>
      <c r="V647" s="12"/>
      <c r="W647" s="12"/>
      <c r="X647" s="12"/>
      <c r="Y647" s="12"/>
      <c r="Z647" s="12"/>
      <c r="AA647" s="12"/>
      <c r="AB647" s="12"/>
      <c r="AC647" s="12"/>
      <c r="AD647" s="12"/>
      <c r="AE647" s="12"/>
      <c r="AF647" s="12"/>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row>
    <row r="648" spans="21:53" x14ac:dyDescent="0.2">
      <c r="U648" s="12"/>
      <c r="V648" s="12"/>
      <c r="W648" s="12"/>
      <c r="X648" s="12"/>
      <c r="Y648" s="12"/>
      <c r="Z648" s="12"/>
      <c r="AA648" s="12"/>
      <c r="AB648" s="12"/>
      <c r="AC648" s="12"/>
      <c r="AD648" s="12"/>
      <c r="AE648" s="12"/>
      <c r="AF648" s="12"/>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row>
    <row r="649" spans="21:53" x14ac:dyDescent="0.2">
      <c r="U649" s="12"/>
      <c r="V649" s="12"/>
      <c r="W649" s="12"/>
      <c r="X649" s="12"/>
      <c r="Y649" s="12"/>
      <c r="Z649" s="12"/>
      <c r="AA649" s="12"/>
      <c r="AB649" s="12"/>
      <c r="AC649" s="12"/>
      <c r="AD649" s="12"/>
      <c r="AE649" s="12"/>
      <c r="AF649" s="12"/>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row>
    <row r="650" spans="21:53" x14ac:dyDescent="0.2">
      <c r="U650" s="12"/>
      <c r="V650" s="12"/>
      <c r="W650" s="12"/>
      <c r="X650" s="12"/>
      <c r="Y650" s="12"/>
      <c r="Z650" s="12"/>
      <c r="AA650" s="12"/>
      <c r="AB650" s="12"/>
      <c r="AC650" s="12"/>
      <c r="AD650" s="12"/>
      <c r="AE650" s="12"/>
      <c r="AF650" s="12"/>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row>
    <row r="651" spans="21:53" x14ac:dyDescent="0.2">
      <c r="U651" s="12"/>
      <c r="V651" s="12"/>
      <c r="W651" s="12"/>
      <c r="X651" s="12"/>
      <c r="Y651" s="12"/>
      <c r="Z651" s="12"/>
      <c r="AA651" s="12"/>
      <c r="AB651" s="12"/>
      <c r="AC651" s="12"/>
      <c r="AD651" s="12"/>
      <c r="AE651" s="12"/>
      <c r="AF651" s="12"/>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row>
    <row r="652" spans="21:53" x14ac:dyDescent="0.2">
      <c r="U652" s="12"/>
      <c r="V652" s="12"/>
      <c r="W652" s="12"/>
      <c r="X652" s="12"/>
      <c r="Y652" s="12"/>
      <c r="Z652" s="12"/>
      <c r="AA652" s="12"/>
      <c r="AB652" s="12"/>
      <c r="AC652" s="12"/>
      <c r="AD652" s="12"/>
      <c r="AE652" s="12"/>
      <c r="AF652" s="12"/>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row>
    <row r="653" spans="21:53" x14ac:dyDescent="0.2">
      <c r="U653" s="12"/>
      <c r="V653" s="12"/>
      <c r="W653" s="12"/>
      <c r="X653" s="12"/>
      <c r="Y653" s="12"/>
      <c r="Z653" s="12"/>
      <c r="AA653" s="12"/>
      <c r="AB653" s="12"/>
      <c r="AC653" s="12"/>
      <c r="AD653" s="12"/>
      <c r="AE653" s="12"/>
      <c r="AF653" s="12"/>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row>
    <row r="654" spans="21:53" x14ac:dyDescent="0.2">
      <c r="U654" s="12"/>
      <c r="V654" s="12"/>
      <c r="W654" s="12"/>
      <c r="X654" s="12"/>
      <c r="Y654" s="12"/>
      <c r="Z654" s="12"/>
      <c r="AA654" s="12"/>
      <c r="AB654" s="12"/>
      <c r="AC654" s="12"/>
      <c r="AD654" s="12"/>
      <c r="AE654" s="12"/>
      <c r="AF654" s="12"/>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row>
    <row r="655" spans="21:53" x14ac:dyDescent="0.2">
      <c r="U655" s="12"/>
      <c r="V655" s="12"/>
      <c r="W655" s="12"/>
      <c r="X655" s="12"/>
      <c r="Y655" s="12"/>
      <c r="Z655" s="12"/>
      <c r="AA655" s="12"/>
      <c r="AB655" s="12"/>
      <c r="AC655" s="12"/>
      <c r="AD655" s="12"/>
      <c r="AE655" s="12"/>
      <c r="AF655" s="12"/>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row>
    <row r="656" spans="21:53" x14ac:dyDescent="0.2">
      <c r="U656" s="12"/>
      <c r="V656" s="12"/>
      <c r="W656" s="12"/>
      <c r="X656" s="12"/>
      <c r="Y656" s="12"/>
      <c r="Z656" s="12"/>
      <c r="AA656" s="12"/>
      <c r="AB656" s="12"/>
      <c r="AC656" s="12"/>
      <c r="AD656" s="12"/>
      <c r="AE656" s="12"/>
      <c r="AF656" s="12"/>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row>
    <row r="657" spans="21:53" x14ac:dyDescent="0.2">
      <c r="U657" s="12"/>
      <c r="V657" s="12"/>
      <c r="W657" s="12"/>
      <c r="X657" s="12"/>
      <c r="Y657" s="12"/>
      <c r="Z657" s="12"/>
      <c r="AA657" s="12"/>
      <c r="AB657" s="12"/>
      <c r="AC657" s="12"/>
      <c r="AD657" s="12"/>
      <c r="AE657" s="12"/>
      <c r="AF657" s="12"/>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row>
    <row r="658" spans="21:53" x14ac:dyDescent="0.2">
      <c r="U658" s="12"/>
      <c r="V658" s="12"/>
      <c r="W658" s="12"/>
      <c r="X658" s="12"/>
      <c r="Y658" s="12"/>
      <c r="Z658" s="12"/>
      <c r="AA658" s="12"/>
      <c r="AB658" s="12"/>
      <c r="AC658" s="12"/>
      <c r="AD658" s="12"/>
      <c r="AE658" s="12"/>
      <c r="AF658" s="12"/>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row>
    <row r="659" spans="21:53" x14ac:dyDescent="0.2">
      <c r="U659" s="12"/>
      <c r="V659" s="12"/>
      <c r="W659" s="12"/>
      <c r="X659" s="12"/>
      <c r="Y659" s="12"/>
      <c r="Z659" s="12"/>
      <c r="AA659" s="12"/>
      <c r="AB659" s="12"/>
      <c r="AC659" s="12"/>
      <c r="AD659" s="12"/>
      <c r="AE659" s="12"/>
      <c r="AF659" s="12"/>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row>
    <row r="660" spans="21:53" x14ac:dyDescent="0.2">
      <c r="U660" s="12"/>
      <c r="V660" s="12"/>
      <c r="W660" s="12"/>
      <c r="X660" s="12"/>
      <c r="Y660" s="12"/>
      <c r="Z660" s="12"/>
      <c r="AA660" s="12"/>
      <c r="AB660" s="12"/>
      <c r="AC660" s="12"/>
      <c r="AD660" s="12"/>
      <c r="AE660" s="12"/>
      <c r="AF660" s="12"/>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row>
    <row r="661" spans="21:53" x14ac:dyDescent="0.2">
      <c r="U661" s="12"/>
      <c r="V661" s="12"/>
      <c r="W661" s="12"/>
      <c r="X661" s="12"/>
      <c r="Y661" s="12"/>
      <c r="Z661" s="12"/>
      <c r="AA661" s="12"/>
      <c r="AB661" s="12"/>
      <c r="AC661" s="12"/>
      <c r="AD661" s="12"/>
      <c r="AE661" s="12"/>
      <c r="AF661" s="12"/>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row>
    <row r="662" spans="21:53" x14ac:dyDescent="0.2">
      <c r="U662" s="12"/>
      <c r="V662" s="12"/>
      <c r="W662" s="12"/>
      <c r="X662" s="12"/>
      <c r="Y662" s="12"/>
      <c r="Z662" s="12"/>
      <c r="AA662" s="12"/>
      <c r="AB662" s="12"/>
      <c r="AC662" s="12"/>
      <c r="AD662" s="12"/>
      <c r="AE662" s="12"/>
      <c r="AF662" s="12"/>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row>
    <row r="663" spans="21:53" x14ac:dyDescent="0.2">
      <c r="U663" s="12"/>
      <c r="V663" s="12"/>
      <c r="W663" s="12"/>
      <c r="X663" s="12"/>
      <c r="Y663" s="12"/>
      <c r="Z663" s="12"/>
      <c r="AA663" s="12"/>
      <c r="AB663" s="12"/>
      <c r="AC663" s="12"/>
      <c r="AD663" s="12"/>
      <c r="AE663" s="12"/>
      <c r="AF663" s="12"/>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row>
    <row r="664" spans="21:53" x14ac:dyDescent="0.2">
      <c r="U664" s="12"/>
      <c r="V664" s="12"/>
      <c r="W664" s="12"/>
      <c r="X664" s="12"/>
      <c r="Y664" s="12"/>
      <c r="Z664" s="12"/>
      <c r="AA664" s="12"/>
      <c r="AB664" s="12"/>
      <c r="AC664" s="12"/>
      <c r="AD664" s="12"/>
      <c r="AE664" s="12"/>
      <c r="AF664" s="12"/>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row>
    <row r="665" spans="21:53" x14ac:dyDescent="0.2">
      <c r="U665" s="12"/>
      <c r="V665" s="12"/>
      <c r="W665" s="12"/>
      <c r="X665" s="12"/>
      <c r="Y665" s="12"/>
      <c r="Z665" s="12"/>
      <c r="AA665" s="12"/>
      <c r="AB665" s="12"/>
      <c r="AC665" s="12"/>
      <c r="AD665" s="12"/>
      <c r="AE665" s="12"/>
      <c r="AF665" s="12"/>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row>
    <row r="666" spans="21:53" x14ac:dyDescent="0.2">
      <c r="U666" s="12"/>
      <c r="V666" s="12"/>
      <c r="W666" s="12"/>
      <c r="X666" s="12"/>
      <c r="Y666" s="12"/>
      <c r="Z666" s="12"/>
      <c r="AA666" s="12"/>
      <c r="AB666" s="12"/>
      <c r="AC666" s="12"/>
      <c r="AD666" s="12"/>
      <c r="AE666" s="12"/>
      <c r="AF666" s="12"/>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row>
    <row r="667" spans="21:53" x14ac:dyDescent="0.2">
      <c r="U667" s="12"/>
      <c r="V667" s="12"/>
      <c r="W667" s="12"/>
      <c r="X667" s="12"/>
      <c r="Y667" s="12"/>
      <c r="Z667" s="12"/>
      <c r="AA667" s="12"/>
      <c r="AB667" s="12"/>
      <c r="AC667" s="12"/>
      <c r="AD667" s="12"/>
      <c r="AE667" s="12"/>
      <c r="AF667" s="12"/>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row>
    <row r="668" spans="21:53" x14ac:dyDescent="0.2">
      <c r="U668" s="12"/>
      <c r="V668" s="12"/>
      <c r="W668" s="12"/>
      <c r="X668" s="12"/>
      <c r="Y668" s="12"/>
      <c r="Z668" s="12"/>
      <c r="AA668" s="12"/>
      <c r="AB668" s="12"/>
      <c r="AC668" s="12"/>
      <c r="AD668" s="12"/>
      <c r="AE668" s="12"/>
      <c r="AF668" s="12"/>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row>
    <row r="669" spans="21:53" x14ac:dyDescent="0.2">
      <c r="U669" s="12"/>
      <c r="V669" s="12"/>
      <c r="W669" s="12"/>
      <c r="X669" s="12"/>
      <c r="Y669" s="12"/>
      <c r="Z669" s="12"/>
      <c r="AA669" s="12"/>
      <c r="AB669" s="12"/>
      <c r="AC669" s="12"/>
      <c r="AD669" s="12"/>
      <c r="AE669" s="12"/>
      <c r="AF669" s="12"/>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row>
    <row r="670" spans="21:53" x14ac:dyDescent="0.2">
      <c r="U670" s="12"/>
      <c r="V670" s="12"/>
      <c r="W670" s="12"/>
      <c r="X670" s="12"/>
      <c r="Y670" s="12"/>
      <c r="Z670" s="12"/>
      <c r="AA670" s="12"/>
      <c r="AB670" s="12"/>
      <c r="AC670" s="12"/>
      <c r="AD670" s="12"/>
      <c r="AE670" s="12"/>
      <c r="AF670" s="12"/>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row>
    <row r="671" spans="21:53" x14ac:dyDescent="0.2">
      <c r="U671" s="12"/>
      <c r="V671" s="12"/>
      <c r="W671" s="12"/>
      <c r="X671" s="12"/>
      <c r="Y671" s="12"/>
      <c r="Z671" s="12"/>
      <c r="AA671" s="12"/>
      <c r="AB671" s="12"/>
      <c r="AC671" s="12"/>
      <c r="AD671" s="12"/>
      <c r="AE671" s="12"/>
      <c r="AF671" s="12"/>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row>
    <row r="672" spans="21:53" x14ac:dyDescent="0.2">
      <c r="U672" s="12"/>
      <c r="V672" s="12"/>
      <c r="W672" s="12"/>
      <c r="X672" s="12"/>
      <c r="Y672" s="12"/>
      <c r="Z672" s="12"/>
      <c r="AA672" s="12"/>
      <c r="AB672" s="12"/>
      <c r="AC672" s="12"/>
      <c r="AD672" s="12"/>
      <c r="AE672" s="12"/>
      <c r="AF672" s="12"/>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row>
    <row r="673" spans="21:53" x14ac:dyDescent="0.2">
      <c r="U673" s="12"/>
      <c r="V673" s="12"/>
      <c r="W673" s="12"/>
      <c r="X673" s="12"/>
      <c r="Y673" s="12"/>
      <c r="Z673" s="12"/>
      <c r="AA673" s="12"/>
      <c r="AB673" s="12"/>
      <c r="AC673" s="12"/>
      <c r="AD673" s="12"/>
      <c r="AE673" s="12"/>
      <c r="AF673" s="12"/>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row>
    <row r="674" spans="21:53" x14ac:dyDescent="0.2">
      <c r="U674" s="12"/>
      <c r="V674" s="12"/>
      <c r="W674" s="12"/>
      <c r="X674" s="12"/>
      <c r="Y674" s="12"/>
      <c r="Z674" s="12"/>
      <c r="AA674" s="12"/>
      <c r="AB674" s="12"/>
      <c r="AC674" s="12"/>
      <c r="AD674" s="12"/>
      <c r="AE674" s="12"/>
      <c r="AF674" s="12"/>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row>
    <row r="675" spans="21:53" x14ac:dyDescent="0.2">
      <c r="U675" s="12"/>
      <c r="V675" s="12"/>
      <c r="W675" s="12"/>
      <c r="X675" s="12"/>
      <c r="Y675" s="12"/>
      <c r="Z675" s="12"/>
      <c r="AA675" s="12"/>
      <c r="AB675" s="12"/>
      <c r="AC675" s="12"/>
      <c r="AD675" s="12"/>
      <c r="AE675" s="12"/>
      <c r="AF675" s="12"/>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row>
    <row r="676" spans="21:53" x14ac:dyDescent="0.2">
      <c r="U676" s="12"/>
      <c r="V676" s="12"/>
      <c r="W676" s="12"/>
      <c r="X676" s="12"/>
      <c r="Y676" s="12"/>
      <c r="Z676" s="12"/>
      <c r="AA676" s="12"/>
      <c r="AB676" s="12"/>
      <c r="AC676" s="12"/>
      <c r="AD676" s="12"/>
      <c r="AE676" s="12"/>
      <c r="AF676" s="12"/>
      <c r="AG676" s="104"/>
      <c r="AH676" s="104"/>
      <c r="AI676" s="104"/>
      <c r="AJ676" s="104"/>
      <c r="AK676" s="104"/>
      <c r="AL676" s="104"/>
      <c r="AM676" s="104"/>
      <c r="AN676" s="104"/>
      <c r="AO676" s="104"/>
      <c r="AP676" s="104"/>
      <c r="AQ676" s="104"/>
      <c r="AR676" s="104"/>
      <c r="AS676" s="104"/>
      <c r="AT676" s="104"/>
      <c r="AU676" s="104"/>
      <c r="AV676" s="104"/>
      <c r="AW676" s="104"/>
      <c r="AX676" s="104"/>
      <c r="AY676" s="104"/>
      <c r="AZ676" s="104"/>
      <c r="BA676" s="104"/>
    </row>
    <row r="677" spans="21:53" x14ac:dyDescent="0.2">
      <c r="U677" s="12"/>
      <c r="V677" s="12"/>
      <c r="W677" s="12"/>
      <c r="X677" s="12"/>
      <c r="Y677" s="12"/>
      <c r="Z677" s="12"/>
      <c r="AA677" s="12"/>
      <c r="AB677" s="12"/>
      <c r="AC677" s="12"/>
      <c r="AD677" s="12"/>
      <c r="AE677" s="12"/>
      <c r="AF677" s="12"/>
      <c r="AG677" s="104"/>
      <c r="AH677" s="104"/>
      <c r="AI677" s="104"/>
      <c r="AJ677" s="104"/>
      <c r="AK677" s="104"/>
      <c r="AL677" s="104"/>
      <c r="AM677" s="104"/>
      <c r="AN677" s="104"/>
      <c r="AO677" s="104"/>
      <c r="AP677" s="104"/>
      <c r="AQ677" s="104"/>
      <c r="AR677" s="104"/>
      <c r="AS677" s="104"/>
      <c r="AT677" s="104"/>
      <c r="AU677" s="104"/>
      <c r="AV677" s="104"/>
      <c r="AW677" s="104"/>
      <c r="AX677" s="104"/>
      <c r="AY677" s="104"/>
      <c r="AZ677" s="104"/>
      <c r="BA677" s="104"/>
    </row>
    <row r="678" spans="21:53" x14ac:dyDescent="0.2">
      <c r="U678" s="12"/>
      <c r="V678" s="12"/>
      <c r="W678" s="12"/>
      <c r="X678" s="12"/>
      <c r="Y678" s="12"/>
      <c r="Z678" s="12"/>
      <c r="AA678" s="12"/>
      <c r="AB678" s="12"/>
      <c r="AC678" s="12"/>
      <c r="AD678" s="12"/>
      <c r="AE678" s="12"/>
      <c r="AF678" s="12"/>
      <c r="AG678" s="104"/>
      <c r="AH678" s="104"/>
      <c r="AI678" s="104"/>
      <c r="AJ678" s="104"/>
      <c r="AK678" s="104"/>
      <c r="AL678" s="104"/>
      <c r="AM678" s="104"/>
      <c r="AN678" s="104"/>
      <c r="AO678" s="104"/>
      <c r="AP678" s="104"/>
      <c r="AQ678" s="104"/>
      <c r="AR678" s="104"/>
      <c r="AS678" s="104"/>
      <c r="AT678" s="104"/>
      <c r="AU678" s="104"/>
      <c r="AV678" s="104"/>
      <c r="AW678" s="104"/>
      <c r="AX678" s="104"/>
      <c r="AY678" s="104"/>
      <c r="AZ678" s="104"/>
      <c r="BA678" s="104"/>
    </row>
    <row r="679" spans="21:53" x14ac:dyDescent="0.2">
      <c r="U679" s="12"/>
      <c r="V679" s="12"/>
      <c r="W679" s="12"/>
      <c r="X679" s="12"/>
      <c r="Y679" s="12"/>
      <c r="Z679" s="12"/>
      <c r="AA679" s="12"/>
      <c r="AB679" s="12"/>
      <c r="AC679" s="12"/>
      <c r="AD679" s="12"/>
      <c r="AE679" s="12"/>
      <c r="AF679" s="12"/>
      <c r="AG679" s="104"/>
      <c r="AH679" s="104"/>
      <c r="AI679" s="104"/>
      <c r="AJ679" s="104"/>
      <c r="AK679" s="104"/>
      <c r="AL679" s="104"/>
      <c r="AM679" s="104"/>
      <c r="AN679" s="104"/>
      <c r="AO679" s="104"/>
      <c r="AP679" s="104"/>
      <c r="AQ679" s="104"/>
      <c r="AR679" s="104"/>
      <c r="AS679" s="104"/>
      <c r="AT679" s="104"/>
      <c r="AU679" s="104"/>
      <c r="AV679" s="104"/>
      <c r="AW679" s="104"/>
      <c r="AX679" s="104"/>
      <c r="AY679" s="104"/>
      <c r="AZ679" s="104"/>
      <c r="BA679" s="104"/>
    </row>
    <row r="680" spans="21:53" x14ac:dyDescent="0.2">
      <c r="U680" s="12"/>
      <c r="V680" s="12"/>
      <c r="W680" s="12"/>
      <c r="X680" s="12"/>
      <c r="Y680" s="12"/>
      <c r="Z680" s="12"/>
      <c r="AA680" s="12"/>
      <c r="AB680" s="12"/>
      <c r="AC680" s="12"/>
      <c r="AD680" s="12"/>
      <c r="AE680" s="12"/>
      <c r="AF680" s="12"/>
      <c r="AG680" s="104"/>
      <c r="AH680" s="104"/>
      <c r="AI680" s="104"/>
      <c r="AJ680" s="104"/>
      <c r="AK680" s="104"/>
      <c r="AL680" s="104"/>
      <c r="AM680" s="104"/>
      <c r="AN680" s="104"/>
      <c r="AO680" s="104"/>
      <c r="AP680" s="104"/>
      <c r="AQ680" s="104"/>
      <c r="AR680" s="104"/>
      <c r="AS680" s="104"/>
      <c r="AT680" s="104"/>
      <c r="AU680" s="104"/>
      <c r="AV680" s="104"/>
      <c r="AW680" s="104"/>
      <c r="AX680" s="104"/>
      <c r="AY680" s="104"/>
      <c r="AZ680" s="104"/>
      <c r="BA680" s="104"/>
    </row>
    <row r="681" spans="21:53" x14ac:dyDescent="0.2">
      <c r="U681" s="12"/>
      <c r="V681" s="12"/>
      <c r="W681" s="12"/>
      <c r="X681" s="12"/>
      <c r="Y681" s="12"/>
      <c r="Z681" s="12"/>
      <c r="AA681" s="12"/>
      <c r="AB681" s="12"/>
      <c r="AC681" s="12"/>
      <c r="AD681" s="12"/>
      <c r="AE681" s="12"/>
      <c r="AF681" s="12"/>
      <c r="AG681" s="104"/>
      <c r="AH681" s="104"/>
      <c r="AI681" s="104"/>
      <c r="AJ681" s="104"/>
      <c r="AK681" s="104"/>
      <c r="AL681" s="104"/>
      <c r="AM681" s="104"/>
      <c r="AN681" s="104"/>
      <c r="AO681" s="104"/>
      <c r="AP681" s="104"/>
      <c r="AQ681" s="104"/>
      <c r="AR681" s="104"/>
      <c r="AS681" s="104"/>
      <c r="AT681" s="104"/>
      <c r="AU681" s="104"/>
      <c r="AV681" s="104"/>
      <c r="AW681" s="104"/>
      <c r="AX681" s="104"/>
      <c r="AY681" s="104"/>
      <c r="AZ681" s="104"/>
      <c r="BA681" s="104"/>
    </row>
    <row r="682" spans="21:53" x14ac:dyDescent="0.2">
      <c r="U682" s="12"/>
      <c r="V682" s="12"/>
      <c r="W682" s="12"/>
      <c r="X682" s="12"/>
      <c r="Y682" s="12"/>
      <c r="Z682" s="12"/>
      <c r="AA682" s="12"/>
      <c r="AB682" s="12"/>
      <c r="AC682" s="12"/>
      <c r="AD682" s="12"/>
      <c r="AE682" s="12"/>
      <c r="AF682" s="12"/>
      <c r="AG682" s="104"/>
      <c r="AH682" s="104"/>
      <c r="AI682" s="104"/>
      <c r="AJ682" s="104"/>
      <c r="AK682" s="104"/>
      <c r="AL682" s="104"/>
      <c r="AM682" s="104"/>
      <c r="AN682" s="104"/>
      <c r="AO682" s="104"/>
      <c r="AP682" s="104"/>
      <c r="AQ682" s="104"/>
      <c r="AR682" s="104"/>
      <c r="AS682" s="104"/>
      <c r="AT682" s="104"/>
      <c r="AU682" s="104"/>
      <c r="AV682" s="104"/>
      <c r="AW682" s="104"/>
      <c r="AX682" s="104"/>
      <c r="AY682" s="104"/>
      <c r="AZ682" s="104"/>
      <c r="BA682" s="104"/>
    </row>
    <row r="683" spans="21:53" x14ac:dyDescent="0.2">
      <c r="U683" s="12"/>
      <c r="V683" s="12"/>
      <c r="W683" s="12"/>
      <c r="X683" s="12"/>
      <c r="Y683" s="12"/>
      <c r="Z683" s="12"/>
      <c r="AA683" s="12"/>
      <c r="AB683" s="12"/>
      <c r="AC683" s="12"/>
      <c r="AD683" s="12"/>
      <c r="AE683" s="12"/>
      <c r="AF683" s="12"/>
      <c r="AG683" s="104"/>
      <c r="AH683" s="104"/>
      <c r="AI683" s="104"/>
      <c r="AJ683" s="104"/>
      <c r="AK683" s="104"/>
      <c r="AL683" s="104"/>
      <c r="AM683" s="104"/>
      <c r="AN683" s="104"/>
      <c r="AO683" s="104"/>
      <c r="AP683" s="104"/>
      <c r="AQ683" s="104"/>
      <c r="AR683" s="104"/>
      <c r="AS683" s="104"/>
      <c r="AT683" s="104"/>
      <c r="AU683" s="104"/>
      <c r="AV683" s="104"/>
      <c r="AW683" s="104"/>
      <c r="AX683" s="104"/>
      <c r="AY683" s="104"/>
      <c r="AZ683" s="104"/>
      <c r="BA683" s="104"/>
    </row>
    <row r="684" spans="21:53" x14ac:dyDescent="0.2">
      <c r="U684" s="12"/>
      <c r="V684" s="12"/>
      <c r="W684" s="12"/>
      <c r="X684" s="12"/>
      <c r="Y684" s="12"/>
      <c r="Z684" s="12"/>
      <c r="AA684" s="12"/>
      <c r="AB684" s="12"/>
      <c r="AC684" s="12"/>
      <c r="AD684" s="12"/>
      <c r="AE684" s="12"/>
      <c r="AF684" s="12"/>
      <c r="AG684" s="104"/>
      <c r="AH684" s="104"/>
      <c r="AI684" s="104"/>
      <c r="AJ684" s="104"/>
      <c r="AK684" s="104"/>
      <c r="AL684" s="104"/>
      <c r="AM684" s="104"/>
      <c r="AN684" s="104"/>
      <c r="AO684" s="104"/>
      <c r="AP684" s="104"/>
      <c r="AQ684" s="104"/>
      <c r="AR684" s="104"/>
      <c r="AS684" s="104"/>
      <c r="AT684" s="104"/>
      <c r="AU684" s="104"/>
      <c r="AV684" s="104"/>
      <c r="AW684" s="104"/>
      <c r="AX684" s="104"/>
      <c r="AY684" s="104"/>
      <c r="AZ684" s="104"/>
      <c r="BA684" s="104"/>
    </row>
    <row r="685" spans="21:53" x14ac:dyDescent="0.2">
      <c r="U685" s="12"/>
      <c r="V685" s="12"/>
      <c r="W685" s="12"/>
      <c r="X685" s="12"/>
      <c r="Y685" s="12"/>
      <c r="Z685" s="12"/>
      <c r="AA685" s="12"/>
      <c r="AB685" s="12"/>
      <c r="AC685" s="12"/>
      <c r="AD685" s="12"/>
      <c r="AE685" s="12"/>
      <c r="AF685" s="12"/>
      <c r="AG685" s="104"/>
      <c r="AH685" s="104"/>
      <c r="AI685" s="104"/>
      <c r="AJ685" s="104"/>
      <c r="AK685" s="104"/>
      <c r="AL685" s="104"/>
      <c r="AM685" s="104"/>
      <c r="AN685" s="104"/>
      <c r="AO685" s="104"/>
      <c r="AP685" s="104"/>
      <c r="AQ685" s="104"/>
      <c r="AR685" s="104"/>
      <c r="AS685" s="104"/>
      <c r="AT685" s="104"/>
      <c r="AU685" s="104"/>
      <c r="AV685" s="104"/>
      <c r="AW685" s="104"/>
      <c r="AX685" s="104"/>
      <c r="AY685" s="104"/>
      <c r="AZ685" s="104"/>
      <c r="BA685" s="104"/>
    </row>
    <row r="686" spans="21:53" x14ac:dyDescent="0.2">
      <c r="U686" s="12"/>
      <c r="V686" s="12"/>
      <c r="W686" s="12"/>
      <c r="X686" s="12"/>
      <c r="Y686" s="12"/>
      <c r="Z686" s="12"/>
      <c r="AA686" s="12"/>
      <c r="AB686" s="12"/>
      <c r="AC686" s="12"/>
      <c r="AD686" s="12"/>
      <c r="AE686" s="12"/>
      <c r="AF686" s="12"/>
      <c r="AG686" s="104"/>
      <c r="AH686" s="104"/>
      <c r="AI686" s="104"/>
      <c r="AJ686" s="104"/>
      <c r="AK686" s="104"/>
      <c r="AL686" s="104"/>
      <c r="AM686" s="104"/>
      <c r="AN686" s="104"/>
      <c r="AO686" s="104"/>
      <c r="AP686" s="104"/>
      <c r="AQ686" s="104"/>
      <c r="AR686" s="104"/>
      <c r="AS686" s="104"/>
      <c r="AT686" s="104"/>
      <c r="AU686" s="104"/>
      <c r="AV686" s="104"/>
      <c r="AW686" s="104"/>
      <c r="AX686" s="104"/>
      <c r="AY686" s="104"/>
      <c r="AZ686" s="104"/>
      <c r="BA686" s="104"/>
    </row>
    <row r="687" spans="21:53" x14ac:dyDescent="0.2">
      <c r="U687" s="12"/>
      <c r="V687" s="12"/>
      <c r="W687" s="12"/>
      <c r="X687" s="12"/>
      <c r="Y687" s="12"/>
      <c r="Z687" s="12"/>
      <c r="AA687" s="12"/>
      <c r="AB687" s="12"/>
      <c r="AC687" s="12"/>
      <c r="AD687" s="12"/>
      <c r="AE687" s="12"/>
      <c r="AF687" s="12"/>
      <c r="AG687" s="104"/>
      <c r="AH687" s="104"/>
      <c r="AI687" s="104"/>
      <c r="AJ687" s="104"/>
      <c r="AK687" s="104"/>
      <c r="AL687" s="104"/>
      <c r="AM687" s="104"/>
      <c r="AN687" s="104"/>
      <c r="AO687" s="104"/>
      <c r="AP687" s="104"/>
      <c r="AQ687" s="104"/>
      <c r="AR687" s="104"/>
      <c r="AS687" s="104"/>
      <c r="AT687" s="104"/>
      <c r="AU687" s="104"/>
      <c r="AV687" s="104"/>
      <c r="AW687" s="104"/>
      <c r="AX687" s="104"/>
      <c r="AY687" s="104"/>
      <c r="AZ687" s="104"/>
      <c r="BA687" s="104"/>
    </row>
    <row r="688" spans="21:53" x14ac:dyDescent="0.2">
      <c r="U688" s="12"/>
      <c r="V688" s="12"/>
      <c r="W688" s="12"/>
      <c r="X688" s="12"/>
      <c r="Y688" s="12"/>
      <c r="Z688" s="12"/>
      <c r="AA688" s="12"/>
      <c r="AB688" s="12"/>
      <c r="AC688" s="12"/>
      <c r="AD688" s="12"/>
      <c r="AE688" s="12"/>
      <c r="AF688" s="12"/>
      <c r="AG688" s="104"/>
      <c r="AH688" s="104"/>
      <c r="AI688" s="104"/>
      <c r="AJ688" s="104"/>
      <c r="AK688" s="104"/>
      <c r="AL688" s="104"/>
      <c r="AM688" s="104"/>
      <c r="AN688" s="104"/>
      <c r="AO688" s="104"/>
      <c r="AP688" s="104"/>
      <c r="AQ688" s="104"/>
      <c r="AR688" s="104"/>
      <c r="AS688" s="104"/>
      <c r="AT688" s="104"/>
      <c r="AU688" s="104"/>
      <c r="AV688" s="104"/>
      <c r="AW688" s="104"/>
      <c r="AX688" s="104"/>
      <c r="AY688" s="104"/>
      <c r="AZ688" s="104"/>
      <c r="BA688" s="104"/>
    </row>
    <row r="689" spans="21:53" x14ac:dyDescent="0.2">
      <c r="U689" s="12"/>
      <c r="V689" s="12"/>
      <c r="W689" s="12"/>
      <c r="X689" s="12"/>
      <c r="Y689" s="12"/>
      <c r="Z689" s="12"/>
      <c r="AA689" s="12"/>
      <c r="AB689" s="12"/>
      <c r="AC689" s="12"/>
      <c r="AD689" s="12"/>
      <c r="AE689" s="12"/>
      <c r="AF689" s="12"/>
      <c r="AG689" s="104"/>
      <c r="AH689" s="104"/>
      <c r="AI689" s="104"/>
      <c r="AJ689" s="104"/>
      <c r="AK689" s="104"/>
      <c r="AL689" s="104"/>
      <c r="AM689" s="104"/>
      <c r="AN689" s="104"/>
      <c r="AO689" s="104"/>
      <c r="AP689" s="104"/>
      <c r="AQ689" s="104"/>
      <c r="AR689" s="104"/>
      <c r="AS689" s="104"/>
      <c r="AT689" s="104"/>
      <c r="AU689" s="104"/>
      <c r="AV689" s="104"/>
      <c r="AW689" s="104"/>
      <c r="AX689" s="104"/>
      <c r="AY689" s="104"/>
      <c r="AZ689" s="104"/>
      <c r="BA689" s="104"/>
    </row>
    <row r="690" spans="21:53" x14ac:dyDescent="0.2">
      <c r="U690" s="12"/>
      <c r="V690" s="12"/>
      <c r="W690" s="12"/>
      <c r="X690" s="12"/>
      <c r="Y690" s="12"/>
      <c r="Z690" s="12"/>
      <c r="AA690" s="12"/>
      <c r="AB690" s="12"/>
      <c r="AC690" s="12"/>
      <c r="AD690" s="12"/>
      <c r="AE690" s="12"/>
      <c r="AF690" s="12"/>
      <c r="AG690" s="104"/>
      <c r="AH690" s="104"/>
      <c r="AI690" s="104"/>
      <c r="AJ690" s="104"/>
      <c r="AK690" s="104"/>
      <c r="AL690" s="104"/>
      <c r="AM690" s="104"/>
      <c r="AN690" s="104"/>
      <c r="AO690" s="104"/>
      <c r="AP690" s="104"/>
      <c r="AQ690" s="104"/>
      <c r="AR690" s="104"/>
      <c r="AS690" s="104"/>
      <c r="AT690" s="104"/>
      <c r="AU690" s="104"/>
      <c r="AV690" s="104"/>
      <c r="AW690" s="104"/>
      <c r="AX690" s="104"/>
      <c r="AY690" s="104"/>
      <c r="AZ690" s="104"/>
      <c r="BA690" s="104"/>
    </row>
    <row r="691" spans="21:53" x14ac:dyDescent="0.2">
      <c r="U691" s="12"/>
      <c r="V691" s="12"/>
      <c r="W691" s="12"/>
      <c r="X691" s="12"/>
      <c r="Y691" s="12"/>
      <c r="Z691" s="12"/>
      <c r="AA691" s="12"/>
      <c r="AB691" s="12"/>
      <c r="AC691" s="12"/>
      <c r="AD691" s="12"/>
      <c r="AE691" s="12"/>
      <c r="AF691" s="12"/>
      <c r="AG691" s="104"/>
      <c r="AH691" s="104"/>
      <c r="AI691" s="104"/>
      <c r="AJ691" s="104"/>
      <c r="AK691" s="104"/>
      <c r="AL691" s="104"/>
      <c r="AM691" s="104"/>
      <c r="AN691" s="104"/>
      <c r="AO691" s="104"/>
      <c r="AP691" s="104"/>
      <c r="AQ691" s="104"/>
      <c r="AR691" s="104"/>
      <c r="AS691" s="104"/>
      <c r="AT691" s="104"/>
      <c r="AU691" s="104"/>
      <c r="AV691" s="104"/>
      <c r="AW691" s="104"/>
      <c r="AX691" s="104"/>
      <c r="AY691" s="104"/>
      <c r="AZ691" s="104"/>
      <c r="BA691" s="104"/>
    </row>
    <row r="692" spans="21:53" x14ac:dyDescent="0.2">
      <c r="U692" s="12"/>
      <c r="V692" s="12"/>
      <c r="W692" s="12"/>
      <c r="X692" s="12"/>
      <c r="Y692" s="12"/>
      <c r="Z692" s="12"/>
      <c r="AA692" s="12"/>
      <c r="AB692" s="12"/>
      <c r="AC692" s="12"/>
      <c r="AD692" s="12"/>
      <c r="AE692" s="12"/>
      <c r="AF692" s="12"/>
      <c r="AG692" s="104"/>
      <c r="AH692" s="104"/>
      <c r="AI692" s="104"/>
      <c r="AJ692" s="104"/>
      <c r="AK692" s="104"/>
      <c r="AL692" s="104"/>
      <c r="AM692" s="104"/>
      <c r="AN692" s="104"/>
      <c r="AO692" s="104"/>
      <c r="AP692" s="104"/>
      <c r="AQ692" s="104"/>
      <c r="AR692" s="104"/>
      <c r="AS692" s="104"/>
      <c r="AT692" s="104"/>
      <c r="AU692" s="104"/>
      <c r="AV692" s="104"/>
      <c r="AW692" s="104"/>
      <c r="AX692" s="104"/>
      <c r="AY692" s="104"/>
      <c r="AZ692" s="104"/>
      <c r="BA692" s="104"/>
    </row>
    <row r="693" spans="21:53" x14ac:dyDescent="0.2">
      <c r="U693" s="12"/>
      <c r="V693" s="12"/>
      <c r="W693" s="12"/>
      <c r="X693" s="12"/>
      <c r="Y693" s="12"/>
      <c r="Z693" s="12"/>
      <c r="AA693" s="12"/>
      <c r="AB693" s="12"/>
      <c r="AC693" s="12"/>
      <c r="AD693" s="12"/>
      <c r="AE693" s="12"/>
      <c r="AF693" s="12"/>
      <c r="AG693" s="104"/>
      <c r="AH693" s="104"/>
      <c r="AI693" s="104"/>
      <c r="AJ693" s="104"/>
      <c r="AK693" s="104"/>
      <c r="AL693" s="104"/>
      <c r="AM693" s="104"/>
      <c r="AN693" s="104"/>
      <c r="AO693" s="104"/>
      <c r="AP693" s="104"/>
      <c r="AQ693" s="104"/>
      <c r="AR693" s="104"/>
      <c r="AS693" s="104"/>
      <c r="AT693" s="104"/>
      <c r="AU693" s="104"/>
      <c r="AV693" s="104"/>
      <c r="AW693" s="104"/>
      <c r="AX693" s="104"/>
      <c r="AY693" s="104"/>
      <c r="AZ693" s="104"/>
      <c r="BA693" s="104"/>
    </row>
    <row r="694" spans="21:53" x14ac:dyDescent="0.2">
      <c r="U694" s="12"/>
      <c r="V694" s="12"/>
      <c r="W694" s="12"/>
      <c r="X694" s="12"/>
      <c r="Y694" s="12"/>
      <c r="Z694" s="12"/>
      <c r="AA694" s="12"/>
      <c r="AB694" s="12"/>
      <c r="AC694" s="12"/>
      <c r="AD694" s="12"/>
      <c r="AE694" s="12"/>
      <c r="AF694" s="12"/>
      <c r="AG694" s="104"/>
      <c r="AH694" s="104"/>
      <c r="AI694" s="104"/>
      <c r="AJ694" s="104"/>
      <c r="AK694" s="104"/>
      <c r="AL694" s="104"/>
      <c r="AM694" s="104"/>
      <c r="AN694" s="104"/>
      <c r="AO694" s="104"/>
      <c r="AP694" s="104"/>
      <c r="AQ694" s="104"/>
      <c r="AR694" s="104"/>
      <c r="AS694" s="104"/>
      <c r="AT694" s="104"/>
      <c r="AU694" s="104"/>
      <c r="AV694" s="104"/>
      <c r="AW694" s="104"/>
      <c r="AX694" s="104"/>
      <c r="AY694" s="104"/>
      <c r="AZ694" s="104"/>
      <c r="BA694" s="104"/>
    </row>
    <row r="695" spans="21:53" x14ac:dyDescent="0.2">
      <c r="U695" s="12"/>
      <c r="V695" s="12"/>
      <c r="W695" s="12"/>
      <c r="X695" s="12"/>
      <c r="Y695" s="12"/>
      <c r="Z695" s="12"/>
      <c r="AA695" s="12"/>
      <c r="AB695" s="12"/>
      <c r="AC695" s="12"/>
      <c r="AD695" s="12"/>
      <c r="AE695" s="12"/>
      <c r="AF695" s="12"/>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row>
    <row r="696" spans="21:53" x14ac:dyDescent="0.2">
      <c r="U696" s="12"/>
      <c r="V696" s="12"/>
      <c r="W696" s="12"/>
      <c r="X696" s="12"/>
      <c r="Y696" s="12"/>
      <c r="Z696" s="12"/>
      <c r="AA696" s="12"/>
      <c r="AB696" s="12"/>
      <c r="AC696" s="12"/>
      <c r="AD696" s="12"/>
      <c r="AE696" s="12"/>
      <c r="AF696" s="12"/>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row>
    <row r="697" spans="21:53" x14ac:dyDescent="0.2">
      <c r="U697" s="12"/>
      <c r="V697" s="12"/>
      <c r="W697" s="12"/>
      <c r="X697" s="12"/>
      <c r="Y697" s="12"/>
      <c r="Z697" s="12"/>
      <c r="AA697" s="12"/>
      <c r="AB697" s="12"/>
      <c r="AC697" s="12"/>
      <c r="AD697" s="12"/>
      <c r="AE697" s="12"/>
      <c r="AF697" s="12"/>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row>
    <row r="698" spans="21:53" x14ac:dyDescent="0.2">
      <c r="U698" s="12"/>
      <c r="V698" s="12"/>
      <c r="W698" s="12"/>
      <c r="X698" s="12"/>
      <c r="Y698" s="12"/>
      <c r="Z698" s="12"/>
      <c r="AA698" s="12"/>
      <c r="AB698" s="12"/>
      <c r="AC698" s="12"/>
      <c r="AD698" s="12"/>
      <c r="AE698" s="12"/>
      <c r="AF698" s="12"/>
      <c r="AG698" s="104"/>
      <c r="AH698" s="104"/>
      <c r="AI698" s="104"/>
      <c r="AJ698" s="104"/>
      <c r="AK698" s="104"/>
      <c r="AL698" s="104"/>
      <c r="AM698" s="104"/>
      <c r="AN698" s="104"/>
      <c r="AO698" s="104"/>
      <c r="AP698" s="104"/>
      <c r="AQ698" s="104"/>
      <c r="AR698" s="104"/>
      <c r="AS698" s="104"/>
      <c r="AT698" s="104"/>
      <c r="AU698" s="104"/>
      <c r="AV698" s="104"/>
      <c r="AW698" s="104"/>
      <c r="AX698" s="104"/>
      <c r="AY698" s="104"/>
      <c r="AZ698" s="104"/>
      <c r="BA698" s="104"/>
    </row>
    <row r="699" spans="21:53" x14ac:dyDescent="0.2">
      <c r="U699" s="12"/>
      <c r="V699" s="12"/>
      <c r="W699" s="12"/>
      <c r="X699" s="12"/>
      <c r="Y699" s="12"/>
      <c r="Z699" s="12"/>
      <c r="AA699" s="12"/>
      <c r="AB699" s="12"/>
      <c r="AC699" s="12"/>
      <c r="AD699" s="12"/>
      <c r="AE699" s="12"/>
      <c r="AF699" s="12"/>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row>
    <row r="700" spans="21:53" x14ac:dyDescent="0.2">
      <c r="U700" s="12"/>
      <c r="V700" s="12"/>
      <c r="W700" s="12"/>
      <c r="X700" s="12"/>
      <c r="Y700" s="12"/>
      <c r="Z700" s="12"/>
      <c r="AA700" s="12"/>
      <c r="AB700" s="12"/>
      <c r="AC700" s="12"/>
      <c r="AD700" s="12"/>
      <c r="AE700" s="12"/>
      <c r="AF700" s="12"/>
      <c r="AG700" s="104"/>
      <c r="AH700" s="104"/>
      <c r="AI700" s="104"/>
      <c r="AJ700" s="104"/>
      <c r="AK700" s="104"/>
      <c r="AL700" s="104"/>
      <c r="AM700" s="104"/>
      <c r="AN700" s="104"/>
      <c r="AO700" s="104"/>
      <c r="AP700" s="104"/>
      <c r="AQ700" s="104"/>
      <c r="AR700" s="104"/>
      <c r="AS700" s="104"/>
      <c r="AT700" s="104"/>
      <c r="AU700" s="104"/>
      <c r="AV700" s="104"/>
      <c r="AW700" s="104"/>
      <c r="AX700" s="104"/>
      <c r="AY700" s="104"/>
      <c r="AZ700" s="104"/>
      <c r="BA700" s="104"/>
    </row>
    <row r="701" spans="21:53" x14ac:dyDescent="0.2">
      <c r="U701" s="12"/>
      <c r="V701" s="12"/>
      <c r="W701" s="12"/>
      <c r="X701" s="12"/>
      <c r="Y701" s="12"/>
      <c r="Z701" s="12"/>
      <c r="AA701" s="12"/>
      <c r="AB701" s="12"/>
      <c r="AC701" s="12"/>
      <c r="AD701" s="12"/>
      <c r="AE701" s="12"/>
      <c r="AF701" s="12"/>
      <c r="AG701" s="104"/>
      <c r="AH701" s="104"/>
      <c r="AI701" s="104"/>
      <c r="AJ701" s="104"/>
      <c r="AK701" s="104"/>
      <c r="AL701" s="104"/>
      <c r="AM701" s="104"/>
      <c r="AN701" s="104"/>
      <c r="AO701" s="104"/>
      <c r="AP701" s="104"/>
      <c r="AQ701" s="104"/>
      <c r="AR701" s="104"/>
      <c r="AS701" s="104"/>
      <c r="AT701" s="104"/>
      <c r="AU701" s="104"/>
      <c r="AV701" s="104"/>
      <c r="AW701" s="104"/>
      <c r="AX701" s="104"/>
      <c r="AY701" s="104"/>
      <c r="AZ701" s="104"/>
      <c r="BA701" s="104"/>
    </row>
    <row r="702" spans="21:53" x14ac:dyDescent="0.2">
      <c r="U702" s="12"/>
      <c r="V702" s="12"/>
      <c r="W702" s="12"/>
      <c r="X702" s="12"/>
      <c r="Y702" s="12"/>
      <c r="Z702" s="12"/>
      <c r="AA702" s="12"/>
      <c r="AB702" s="12"/>
      <c r="AC702" s="12"/>
      <c r="AD702" s="12"/>
      <c r="AE702" s="12"/>
      <c r="AF702" s="12"/>
      <c r="AG702" s="104"/>
      <c r="AH702" s="104"/>
      <c r="AI702" s="104"/>
      <c r="AJ702" s="104"/>
      <c r="AK702" s="104"/>
      <c r="AL702" s="104"/>
      <c r="AM702" s="104"/>
      <c r="AN702" s="104"/>
      <c r="AO702" s="104"/>
      <c r="AP702" s="104"/>
      <c r="AQ702" s="104"/>
      <c r="AR702" s="104"/>
      <c r="AS702" s="104"/>
      <c r="AT702" s="104"/>
      <c r="AU702" s="104"/>
      <c r="AV702" s="104"/>
      <c r="AW702" s="104"/>
      <c r="AX702" s="104"/>
      <c r="AY702" s="104"/>
      <c r="AZ702" s="104"/>
      <c r="BA702" s="104"/>
    </row>
    <row r="703" spans="21:53" x14ac:dyDescent="0.2">
      <c r="U703" s="12"/>
      <c r="V703" s="12"/>
      <c r="W703" s="12"/>
      <c r="X703" s="12"/>
      <c r="Y703" s="12"/>
      <c r="Z703" s="12"/>
      <c r="AA703" s="12"/>
      <c r="AB703" s="12"/>
      <c r="AC703" s="12"/>
      <c r="AD703" s="12"/>
      <c r="AE703" s="12"/>
      <c r="AF703" s="12"/>
      <c r="AG703" s="104"/>
      <c r="AH703" s="104"/>
      <c r="AI703" s="104"/>
      <c r="AJ703" s="104"/>
      <c r="AK703" s="104"/>
      <c r="AL703" s="104"/>
      <c r="AM703" s="104"/>
      <c r="AN703" s="104"/>
      <c r="AO703" s="104"/>
      <c r="AP703" s="104"/>
      <c r="AQ703" s="104"/>
      <c r="AR703" s="104"/>
      <c r="AS703" s="104"/>
      <c r="AT703" s="104"/>
      <c r="AU703" s="104"/>
      <c r="AV703" s="104"/>
      <c r="AW703" s="104"/>
      <c r="AX703" s="104"/>
      <c r="AY703" s="104"/>
      <c r="AZ703" s="104"/>
      <c r="BA703" s="104"/>
    </row>
    <row r="704" spans="21:53" x14ac:dyDescent="0.2">
      <c r="U704" s="12"/>
      <c r="V704" s="12"/>
      <c r="W704" s="12"/>
      <c r="X704" s="12"/>
      <c r="Y704" s="12"/>
      <c r="Z704" s="12"/>
      <c r="AA704" s="12"/>
      <c r="AB704" s="12"/>
      <c r="AC704" s="12"/>
      <c r="AD704" s="12"/>
      <c r="AE704" s="12"/>
      <c r="AF704" s="12"/>
      <c r="AG704" s="104"/>
      <c r="AH704" s="104"/>
      <c r="AI704" s="104"/>
      <c r="AJ704" s="104"/>
      <c r="AK704" s="104"/>
      <c r="AL704" s="104"/>
      <c r="AM704" s="104"/>
      <c r="AN704" s="104"/>
      <c r="AO704" s="104"/>
      <c r="AP704" s="104"/>
      <c r="AQ704" s="104"/>
      <c r="AR704" s="104"/>
      <c r="AS704" s="104"/>
      <c r="AT704" s="104"/>
      <c r="AU704" s="104"/>
      <c r="AV704" s="104"/>
      <c r="AW704" s="104"/>
      <c r="AX704" s="104"/>
      <c r="AY704" s="104"/>
      <c r="AZ704" s="104"/>
      <c r="BA704" s="104"/>
    </row>
    <row r="705" spans="21:53" x14ac:dyDescent="0.2">
      <c r="U705" s="12"/>
      <c r="V705" s="12"/>
      <c r="W705" s="12"/>
      <c r="X705" s="12"/>
      <c r="Y705" s="12"/>
      <c r="Z705" s="12"/>
      <c r="AA705" s="12"/>
      <c r="AB705" s="12"/>
      <c r="AC705" s="12"/>
      <c r="AD705" s="12"/>
      <c r="AE705" s="12"/>
      <c r="AF705" s="12"/>
      <c r="AG705" s="104"/>
      <c r="AH705" s="104"/>
      <c r="AI705" s="104"/>
      <c r="AJ705" s="104"/>
      <c r="AK705" s="104"/>
      <c r="AL705" s="104"/>
      <c r="AM705" s="104"/>
      <c r="AN705" s="104"/>
      <c r="AO705" s="104"/>
      <c r="AP705" s="104"/>
      <c r="AQ705" s="104"/>
      <c r="AR705" s="104"/>
      <c r="AS705" s="104"/>
      <c r="AT705" s="104"/>
      <c r="AU705" s="104"/>
      <c r="AV705" s="104"/>
      <c r="AW705" s="104"/>
      <c r="AX705" s="104"/>
      <c r="AY705" s="104"/>
      <c r="AZ705" s="104"/>
      <c r="BA705" s="104"/>
    </row>
    <row r="706" spans="21:53" x14ac:dyDescent="0.2">
      <c r="U706" s="12"/>
      <c r="V706" s="12"/>
      <c r="W706" s="12"/>
      <c r="X706" s="12"/>
      <c r="Y706" s="12"/>
      <c r="Z706" s="12"/>
      <c r="AA706" s="12"/>
      <c r="AB706" s="12"/>
      <c r="AC706" s="12"/>
      <c r="AD706" s="12"/>
      <c r="AE706" s="12"/>
      <c r="AF706" s="12"/>
      <c r="AG706" s="104"/>
      <c r="AH706" s="104"/>
      <c r="AI706" s="104"/>
      <c r="AJ706" s="104"/>
      <c r="AK706" s="104"/>
      <c r="AL706" s="104"/>
      <c r="AM706" s="104"/>
      <c r="AN706" s="104"/>
      <c r="AO706" s="104"/>
      <c r="AP706" s="104"/>
      <c r="AQ706" s="104"/>
      <c r="AR706" s="104"/>
      <c r="AS706" s="104"/>
      <c r="AT706" s="104"/>
      <c r="AU706" s="104"/>
      <c r="AV706" s="104"/>
      <c r="AW706" s="104"/>
      <c r="AX706" s="104"/>
      <c r="AY706" s="104"/>
      <c r="AZ706" s="104"/>
      <c r="BA706" s="104"/>
    </row>
    <row r="707" spans="21:53" x14ac:dyDescent="0.2">
      <c r="U707" s="12"/>
      <c r="V707" s="12"/>
      <c r="W707" s="12"/>
      <c r="X707" s="12"/>
      <c r="Y707" s="12"/>
      <c r="Z707" s="12"/>
      <c r="AA707" s="12"/>
      <c r="AB707" s="12"/>
      <c r="AC707" s="12"/>
      <c r="AD707" s="12"/>
      <c r="AE707" s="12"/>
      <c r="AF707" s="12"/>
      <c r="AG707" s="104"/>
      <c r="AH707" s="104"/>
      <c r="AI707" s="104"/>
      <c r="AJ707" s="104"/>
      <c r="AK707" s="104"/>
      <c r="AL707" s="104"/>
      <c r="AM707" s="104"/>
      <c r="AN707" s="104"/>
      <c r="AO707" s="104"/>
      <c r="AP707" s="104"/>
      <c r="AQ707" s="104"/>
      <c r="AR707" s="104"/>
      <c r="AS707" s="104"/>
      <c r="AT707" s="104"/>
      <c r="AU707" s="104"/>
      <c r="AV707" s="104"/>
      <c r="AW707" s="104"/>
      <c r="AX707" s="104"/>
      <c r="AY707" s="104"/>
      <c r="AZ707" s="104"/>
      <c r="BA707" s="104"/>
    </row>
    <row r="708" spans="21:53" x14ac:dyDescent="0.2">
      <c r="U708" s="12"/>
      <c r="V708" s="12"/>
      <c r="W708" s="12"/>
      <c r="X708" s="12"/>
      <c r="Y708" s="12"/>
      <c r="Z708" s="12"/>
      <c r="AA708" s="12"/>
      <c r="AB708" s="12"/>
      <c r="AC708" s="12"/>
      <c r="AD708" s="12"/>
      <c r="AE708" s="12"/>
      <c r="AF708" s="12"/>
      <c r="AG708" s="104"/>
      <c r="AH708" s="104"/>
      <c r="AI708" s="104"/>
      <c r="AJ708" s="104"/>
      <c r="AK708" s="104"/>
      <c r="AL708" s="104"/>
      <c r="AM708" s="104"/>
      <c r="AN708" s="104"/>
      <c r="AO708" s="104"/>
      <c r="AP708" s="104"/>
      <c r="AQ708" s="104"/>
      <c r="AR708" s="104"/>
      <c r="AS708" s="104"/>
      <c r="AT708" s="104"/>
      <c r="AU708" s="104"/>
      <c r="AV708" s="104"/>
      <c r="AW708" s="104"/>
      <c r="AX708" s="104"/>
      <c r="AY708" s="104"/>
      <c r="AZ708" s="104"/>
      <c r="BA708" s="104"/>
    </row>
    <row r="709" spans="21:53" x14ac:dyDescent="0.2">
      <c r="U709" s="12"/>
      <c r="V709" s="12"/>
      <c r="W709" s="12"/>
      <c r="X709" s="12"/>
      <c r="Y709" s="12"/>
      <c r="Z709" s="12"/>
      <c r="AA709" s="12"/>
      <c r="AB709" s="12"/>
      <c r="AC709" s="12"/>
      <c r="AD709" s="12"/>
      <c r="AE709" s="12"/>
      <c r="AF709" s="12"/>
      <c r="AG709" s="104"/>
      <c r="AH709" s="104"/>
      <c r="AI709" s="104"/>
      <c r="AJ709" s="104"/>
      <c r="AK709" s="104"/>
      <c r="AL709" s="104"/>
      <c r="AM709" s="104"/>
      <c r="AN709" s="104"/>
      <c r="AO709" s="104"/>
      <c r="AP709" s="104"/>
      <c r="AQ709" s="104"/>
      <c r="AR709" s="104"/>
      <c r="AS709" s="104"/>
      <c r="AT709" s="104"/>
      <c r="AU709" s="104"/>
      <c r="AV709" s="104"/>
      <c r="AW709" s="104"/>
      <c r="AX709" s="104"/>
      <c r="AY709" s="104"/>
      <c r="AZ709" s="104"/>
      <c r="BA709" s="104"/>
    </row>
    <row r="710" spans="21:53" x14ac:dyDescent="0.2">
      <c r="U710" s="12"/>
      <c r="V710" s="12"/>
      <c r="W710" s="12"/>
      <c r="X710" s="12"/>
      <c r="Y710" s="12"/>
      <c r="Z710" s="12"/>
      <c r="AA710" s="12"/>
      <c r="AB710" s="12"/>
      <c r="AC710" s="12"/>
      <c r="AD710" s="12"/>
      <c r="AE710" s="12"/>
      <c r="AF710" s="12"/>
      <c r="AG710" s="104"/>
      <c r="AH710" s="104"/>
      <c r="AI710" s="104"/>
      <c r="AJ710" s="104"/>
      <c r="AK710" s="104"/>
      <c r="AL710" s="104"/>
      <c r="AM710" s="104"/>
      <c r="AN710" s="104"/>
      <c r="AO710" s="104"/>
      <c r="AP710" s="104"/>
      <c r="AQ710" s="104"/>
      <c r="AR710" s="104"/>
      <c r="AS710" s="104"/>
      <c r="AT710" s="104"/>
      <c r="AU710" s="104"/>
      <c r="AV710" s="104"/>
      <c r="AW710" s="104"/>
      <c r="AX710" s="104"/>
      <c r="AY710" s="104"/>
      <c r="AZ710" s="104"/>
      <c r="BA710" s="104"/>
    </row>
    <row r="711" spans="21:53" x14ac:dyDescent="0.2">
      <c r="U711" s="12"/>
      <c r="V711" s="12"/>
      <c r="W711" s="12"/>
      <c r="X711" s="12"/>
      <c r="Y711" s="12"/>
      <c r="Z711" s="12"/>
      <c r="AA711" s="12"/>
      <c r="AB711" s="12"/>
      <c r="AC711" s="12"/>
      <c r="AD711" s="12"/>
      <c r="AE711" s="12"/>
      <c r="AF711" s="12"/>
      <c r="AG711" s="104"/>
      <c r="AH711" s="104"/>
      <c r="AI711" s="104"/>
      <c r="AJ711" s="104"/>
      <c r="AK711" s="104"/>
      <c r="AL711" s="104"/>
      <c r="AM711" s="104"/>
      <c r="AN711" s="104"/>
      <c r="AO711" s="104"/>
      <c r="AP711" s="104"/>
      <c r="AQ711" s="104"/>
      <c r="AR711" s="104"/>
      <c r="AS711" s="104"/>
      <c r="AT711" s="104"/>
      <c r="AU711" s="104"/>
      <c r="AV711" s="104"/>
      <c r="AW711" s="104"/>
      <c r="AX711" s="104"/>
      <c r="AY711" s="104"/>
      <c r="AZ711" s="104"/>
      <c r="BA711" s="104"/>
    </row>
    <row r="712" spans="21:53" x14ac:dyDescent="0.2">
      <c r="U712" s="12"/>
      <c r="V712" s="12"/>
      <c r="W712" s="12"/>
      <c r="X712" s="12"/>
      <c r="Y712" s="12"/>
      <c r="Z712" s="12"/>
      <c r="AA712" s="12"/>
      <c r="AB712" s="12"/>
      <c r="AC712" s="12"/>
      <c r="AD712" s="12"/>
      <c r="AE712" s="12"/>
      <c r="AF712" s="12"/>
      <c r="AG712" s="104"/>
      <c r="AH712" s="104"/>
      <c r="AI712" s="104"/>
      <c r="AJ712" s="104"/>
      <c r="AK712" s="104"/>
      <c r="AL712" s="104"/>
      <c r="AM712" s="104"/>
      <c r="AN712" s="104"/>
      <c r="AO712" s="104"/>
      <c r="AP712" s="104"/>
      <c r="AQ712" s="104"/>
      <c r="AR712" s="104"/>
      <c r="AS712" s="104"/>
      <c r="AT712" s="104"/>
      <c r="AU712" s="104"/>
      <c r="AV712" s="104"/>
      <c r="AW712" s="104"/>
      <c r="AX712" s="104"/>
      <c r="AY712" s="104"/>
      <c r="AZ712" s="104"/>
      <c r="BA712" s="104"/>
    </row>
    <row r="713" spans="21:53" x14ac:dyDescent="0.2">
      <c r="U713" s="12"/>
      <c r="V713" s="12"/>
      <c r="W713" s="12"/>
      <c r="X713" s="12"/>
      <c r="Y713" s="12"/>
      <c r="Z713" s="12"/>
      <c r="AA713" s="12"/>
      <c r="AB713" s="12"/>
      <c r="AC713" s="12"/>
      <c r="AD713" s="12"/>
      <c r="AE713" s="12"/>
      <c r="AF713" s="12"/>
      <c r="AG713" s="104"/>
      <c r="AH713" s="104"/>
      <c r="AI713" s="104"/>
      <c r="AJ713" s="104"/>
      <c r="AK713" s="104"/>
      <c r="AL713" s="104"/>
      <c r="AM713" s="104"/>
      <c r="AN713" s="104"/>
      <c r="AO713" s="104"/>
      <c r="AP713" s="104"/>
      <c r="AQ713" s="104"/>
      <c r="AR713" s="104"/>
      <c r="AS713" s="104"/>
      <c r="AT713" s="104"/>
      <c r="AU713" s="104"/>
      <c r="AV713" s="104"/>
      <c r="AW713" s="104"/>
      <c r="AX713" s="104"/>
      <c r="AY713" s="104"/>
      <c r="AZ713" s="104"/>
      <c r="BA713" s="104"/>
    </row>
    <row r="714" spans="21:53" x14ac:dyDescent="0.2">
      <c r="U714" s="12"/>
      <c r="V714" s="12"/>
      <c r="W714" s="12"/>
      <c r="X714" s="12"/>
      <c r="Y714" s="12"/>
      <c r="Z714" s="12"/>
      <c r="AA714" s="12"/>
      <c r="AB714" s="12"/>
      <c r="AC714" s="12"/>
      <c r="AD714" s="12"/>
      <c r="AE714" s="12"/>
      <c r="AF714" s="12"/>
      <c r="AG714" s="104"/>
      <c r="AH714" s="104"/>
      <c r="AI714" s="104"/>
      <c r="AJ714" s="104"/>
      <c r="AK714" s="104"/>
      <c r="AL714" s="104"/>
      <c r="AM714" s="104"/>
      <c r="AN714" s="104"/>
      <c r="AO714" s="104"/>
      <c r="AP714" s="104"/>
      <c r="AQ714" s="104"/>
      <c r="AR714" s="104"/>
      <c r="AS714" s="104"/>
      <c r="AT714" s="104"/>
      <c r="AU714" s="104"/>
      <c r="AV714" s="104"/>
      <c r="AW714" s="104"/>
      <c r="AX714" s="104"/>
      <c r="AY714" s="104"/>
      <c r="AZ714" s="104"/>
      <c r="BA714" s="104"/>
    </row>
    <row r="715" spans="21:53" x14ac:dyDescent="0.2">
      <c r="U715" s="12"/>
      <c r="V715" s="12"/>
      <c r="W715" s="12"/>
      <c r="X715" s="12"/>
      <c r="Y715" s="12"/>
      <c r="Z715" s="12"/>
      <c r="AA715" s="12"/>
      <c r="AB715" s="12"/>
      <c r="AC715" s="12"/>
      <c r="AD715" s="12"/>
      <c r="AE715" s="12"/>
      <c r="AF715" s="12"/>
      <c r="AG715" s="104"/>
      <c r="AH715" s="104"/>
      <c r="AI715" s="104"/>
      <c r="AJ715" s="104"/>
      <c r="AK715" s="104"/>
      <c r="AL715" s="104"/>
      <c r="AM715" s="104"/>
      <c r="AN715" s="104"/>
      <c r="AO715" s="104"/>
      <c r="AP715" s="104"/>
      <c r="AQ715" s="104"/>
      <c r="AR715" s="104"/>
      <c r="AS715" s="104"/>
      <c r="AT715" s="104"/>
      <c r="AU715" s="104"/>
      <c r="AV715" s="104"/>
      <c r="AW715" s="104"/>
      <c r="AX715" s="104"/>
      <c r="AY715" s="104"/>
      <c r="AZ715" s="104"/>
      <c r="BA715" s="104"/>
    </row>
    <row r="716" spans="21:53" x14ac:dyDescent="0.2">
      <c r="U716" s="12"/>
      <c r="V716" s="12"/>
      <c r="W716" s="12"/>
      <c r="X716" s="12"/>
      <c r="Y716" s="12"/>
      <c r="Z716" s="12"/>
      <c r="AA716" s="12"/>
      <c r="AB716" s="12"/>
      <c r="AC716" s="12"/>
      <c r="AD716" s="12"/>
      <c r="AE716" s="12"/>
      <c r="AF716" s="12"/>
      <c r="AG716" s="104"/>
      <c r="AH716" s="104"/>
      <c r="AI716" s="104"/>
      <c r="AJ716" s="104"/>
      <c r="AK716" s="104"/>
      <c r="AL716" s="104"/>
      <c r="AM716" s="104"/>
      <c r="AN716" s="104"/>
      <c r="AO716" s="104"/>
      <c r="AP716" s="104"/>
      <c r="AQ716" s="104"/>
      <c r="AR716" s="104"/>
      <c r="AS716" s="104"/>
      <c r="AT716" s="104"/>
      <c r="AU716" s="104"/>
      <c r="AV716" s="104"/>
      <c r="AW716" s="104"/>
      <c r="AX716" s="104"/>
      <c r="AY716" s="104"/>
      <c r="AZ716" s="104"/>
      <c r="BA716" s="104"/>
    </row>
    <row r="717" spans="21:53" x14ac:dyDescent="0.2">
      <c r="U717" s="12"/>
      <c r="V717" s="12"/>
      <c r="W717" s="12"/>
      <c r="X717" s="12"/>
      <c r="Y717" s="12"/>
      <c r="Z717" s="12"/>
      <c r="AA717" s="12"/>
      <c r="AB717" s="12"/>
      <c r="AC717" s="12"/>
      <c r="AD717" s="12"/>
      <c r="AE717" s="12"/>
      <c r="AF717" s="12"/>
      <c r="AG717" s="104"/>
      <c r="AH717" s="104"/>
      <c r="AI717" s="104"/>
      <c r="AJ717" s="104"/>
      <c r="AK717" s="104"/>
      <c r="AL717" s="104"/>
      <c r="AM717" s="104"/>
      <c r="AN717" s="104"/>
      <c r="AO717" s="104"/>
      <c r="AP717" s="104"/>
      <c r="AQ717" s="104"/>
      <c r="AR717" s="104"/>
      <c r="AS717" s="104"/>
      <c r="AT717" s="104"/>
      <c r="AU717" s="104"/>
      <c r="AV717" s="104"/>
      <c r="AW717" s="104"/>
      <c r="AX717" s="104"/>
      <c r="AY717" s="104"/>
      <c r="AZ717" s="104"/>
      <c r="BA717" s="104"/>
    </row>
    <row r="718" spans="21:53" x14ac:dyDescent="0.2">
      <c r="U718" s="12"/>
      <c r="V718" s="12"/>
      <c r="W718" s="12"/>
      <c r="X718" s="12"/>
      <c r="Y718" s="12"/>
      <c r="Z718" s="12"/>
      <c r="AA718" s="12"/>
      <c r="AB718" s="12"/>
      <c r="AC718" s="12"/>
      <c r="AD718" s="12"/>
      <c r="AE718" s="12"/>
      <c r="AF718" s="12"/>
      <c r="AG718" s="104"/>
      <c r="AH718" s="104"/>
      <c r="AI718" s="104"/>
      <c r="AJ718" s="104"/>
      <c r="AK718" s="104"/>
      <c r="AL718" s="104"/>
      <c r="AM718" s="104"/>
      <c r="AN718" s="104"/>
      <c r="AO718" s="104"/>
      <c r="AP718" s="104"/>
      <c r="AQ718" s="104"/>
      <c r="AR718" s="104"/>
      <c r="AS718" s="104"/>
      <c r="AT718" s="104"/>
      <c r="AU718" s="104"/>
      <c r="AV718" s="104"/>
      <c r="AW718" s="104"/>
      <c r="AX718" s="104"/>
      <c r="AY718" s="104"/>
      <c r="AZ718" s="104"/>
      <c r="BA718" s="104"/>
    </row>
    <row r="719" spans="21:53" x14ac:dyDescent="0.2">
      <c r="U719" s="12"/>
      <c r="V719" s="12"/>
      <c r="W719" s="12"/>
      <c r="X719" s="12"/>
      <c r="Y719" s="12"/>
      <c r="Z719" s="12"/>
      <c r="AA719" s="12"/>
      <c r="AB719" s="12"/>
      <c r="AC719" s="12"/>
      <c r="AD719" s="12"/>
      <c r="AE719" s="12"/>
      <c r="AF719" s="12"/>
      <c r="AG719" s="104"/>
      <c r="AH719" s="104"/>
      <c r="AI719" s="104"/>
      <c r="AJ719" s="104"/>
      <c r="AK719" s="104"/>
      <c r="AL719" s="104"/>
      <c r="AM719" s="104"/>
      <c r="AN719" s="104"/>
      <c r="AO719" s="104"/>
      <c r="AP719" s="104"/>
      <c r="AQ719" s="104"/>
      <c r="AR719" s="104"/>
      <c r="AS719" s="104"/>
      <c r="AT719" s="104"/>
      <c r="AU719" s="104"/>
      <c r="AV719" s="104"/>
      <c r="AW719" s="104"/>
      <c r="AX719" s="104"/>
      <c r="AY719" s="104"/>
      <c r="AZ719" s="104"/>
      <c r="BA719" s="104"/>
    </row>
    <row r="720" spans="21:53" x14ac:dyDescent="0.2">
      <c r="U720" s="12"/>
      <c r="V720" s="12"/>
      <c r="W720" s="12"/>
      <c r="X720" s="12"/>
      <c r="Y720" s="12"/>
      <c r="Z720" s="12"/>
      <c r="AA720" s="12"/>
      <c r="AB720" s="12"/>
      <c r="AC720" s="12"/>
      <c r="AD720" s="12"/>
      <c r="AE720" s="12"/>
      <c r="AF720" s="12"/>
      <c r="AG720" s="104"/>
      <c r="AH720" s="104"/>
      <c r="AI720" s="104"/>
      <c r="AJ720" s="104"/>
      <c r="AK720" s="104"/>
      <c r="AL720" s="104"/>
      <c r="AM720" s="104"/>
      <c r="AN720" s="104"/>
      <c r="AO720" s="104"/>
      <c r="AP720" s="104"/>
      <c r="AQ720" s="104"/>
      <c r="AR720" s="104"/>
      <c r="AS720" s="104"/>
      <c r="AT720" s="104"/>
      <c r="AU720" s="104"/>
      <c r="AV720" s="104"/>
      <c r="AW720" s="104"/>
      <c r="AX720" s="104"/>
      <c r="AY720" s="104"/>
      <c r="AZ720" s="104"/>
      <c r="BA720" s="104"/>
    </row>
    <row r="721" spans="21:53" x14ac:dyDescent="0.2">
      <c r="U721" s="12"/>
      <c r="V721" s="12"/>
      <c r="W721" s="12"/>
      <c r="X721" s="12"/>
      <c r="Y721" s="12"/>
      <c r="Z721" s="12"/>
      <c r="AA721" s="12"/>
      <c r="AB721" s="12"/>
      <c r="AC721" s="12"/>
      <c r="AD721" s="12"/>
      <c r="AE721" s="12"/>
      <c r="AF721" s="12"/>
      <c r="AG721" s="104"/>
      <c r="AH721" s="104"/>
      <c r="AI721" s="104"/>
      <c r="AJ721" s="104"/>
      <c r="AK721" s="104"/>
      <c r="AL721" s="104"/>
      <c r="AM721" s="104"/>
      <c r="AN721" s="104"/>
      <c r="AO721" s="104"/>
      <c r="AP721" s="104"/>
      <c r="AQ721" s="104"/>
      <c r="AR721" s="104"/>
      <c r="AS721" s="104"/>
      <c r="AT721" s="104"/>
      <c r="AU721" s="104"/>
      <c r="AV721" s="104"/>
      <c r="AW721" s="104"/>
      <c r="AX721" s="104"/>
      <c r="AY721" s="104"/>
      <c r="AZ721" s="104"/>
      <c r="BA721" s="104"/>
    </row>
    <row r="722" spans="21:53" x14ac:dyDescent="0.2">
      <c r="U722" s="12"/>
      <c r="V722" s="12"/>
      <c r="W722" s="12"/>
      <c r="X722" s="12"/>
      <c r="Y722" s="12"/>
      <c r="Z722" s="12"/>
      <c r="AA722" s="12"/>
      <c r="AB722" s="12"/>
      <c r="AC722" s="12"/>
      <c r="AD722" s="12"/>
      <c r="AE722" s="12"/>
      <c r="AF722" s="12"/>
      <c r="AG722" s="104"/>
      <c r="AH722" s="104"/>
      <c r="AI722" s="104"/>
      <c r="AJ722" s="104"/>
      <c r="AK722" s="104"/>
      <c r="AL722" s="104"/>
      <c r="AM722" s="104"/>
      <c r="AN722" s="104"/>
      <c r="AO722" s="104"/>
      <c r="AP722" s="104"/>
      <c r="AQ722" s="104"/>
      <c r="AR722" s="104"/>
      <c r="AS722" s="104"/>
      <c r="AT722" s="104"/>
      <c r="AU722" s="104"/>
      <c r="AV722" s="104"/>
      <c r="AW722" s="104"/>
      <c r="AX722" s="104"/>
      <c r="AY722" s="104"/>
      <c r="AZ722" s="104"/>
      <c r="BA722" s="104"/>
    </row>
    <row r="723" spans="21:53" x14ac:dyDescent="0.2">
      <c r="U723" s="12"/>
      <c r="V723" s="12"/>
      <c r="W723" s="12"/>
      <c r="X723" s="12"/>
      <c r="Y723" s="12"/>
      <c r="Z723" s="12"/>
      <c r="AA723" s="12"/>
      <c r="AB723" s="12"/>
      <c r="AC723" s="12"/>
      <c r="AD723" s="12"/>
      <c r="AE723" s="12"/>
      <c r="AF723" s="12"/>
      <c r="AG723" s="104"/>
      <c r="AH723" s="104"/>
      <c r="AI723" s="104"/>
      <c r="AJ723" s="104"/>
      <c r="AK723" s="104"/>
      <c r="AL723" s="104"/>
      <c r="AM723" s="104"/>
      <c r="AN723" s="104"/>
      <c r="AO723" s="104"/>
      <c r="AP723" s="104"/>
      <c r="AQ723" s="104"/>
      <c r="AR723" s="104"/>
      <c r="AS723" s="104"/>
      <c r="AT723" s="104"/>
      <c r="AU723" s="104"/>
      <c r="AV723" s="104"/>
      <c r="AW723" s="104"/>
      <c r="AX723" s="104"/>
      <c r="AY723" s="104"/>
      <c r="AZ723" s="104"/>
      <c r="BA723" s="104"/>
    </row>
    <row r="724" spans="21:53" x14ac:dyDescent="0.2">
      <c r="U724" s="12"/>
      <c r="V724" s="12"/>
      <c r="W724" s="12"/>
      <c r="X724" s="12"/>
      <c r="Y724" s="12"/>
      <c r="Z724" s="12"/>
      <c r="AA724" s="12"/>
      <c r="AB724" s="12"/>
      <c r="AC724" s="12"/>
      <c r="AD724" s="12"/>
      <c r="AE724" s="12"/>
      <c r="AF724" s="12"/>
      <c r="AG724" s="104"/>
      <c r="AH724" s="104"/>
      <c r="AI724" s="104"/>
      <c r="AJ724" s="104"/>
      <c r="AK724" s="104"/>
      <c r="AL724" s="104"/>
      <c r="AM724" s="104"/>
      <c r="AN724" s="104"/>
      <c r="AO724" s="104"/>
      <c r="AP724" s="104"/>
      <c r="AQ724" s="104"/>
      <c r="AR724" s="104"/>
      <c r="AS724" s="104"/>
      <c r="AT724" s="104"/>
      <c r="AU724" s="104"/>
      <c r="AV724" s="104"/>
      <c r="AW724" s="104"/>
      <c r="AX724" s="104"/>
      <c r="AY724" s="104"/>
      <c r="AZ724" s="104"/>
      <c r="BA724" s="104"/>
    </row>
    <row r="725" spans="21:53" x14ac:dyDescent="0.2">
      <c r="U725" s="12"/>
      <c r="V725" s="12"/>
      <c r="W725" s="12"/>
      <c r="X725" s="12"/>
      <c r="Y725" s="12"/>
      <c r="Z725" s="12"/>
      <c r="AA725" s="12"/>
      <c r="AB725" s="12"/>
      <c r="AC725" s="12"/>
      <c r="AD725" s="12"/>
      <c r="AE725" s="12"/>
      <c r="AF725" s="12"/>
      <c r="AG725" s="104"/>
      <c r="AH725" s="104"/>
      <c r="AI725" s="104"/>
      <c r="AJ725" s="104"/>
      <c r="AK725" s="104"/>
      <c r="AL725" s="104"/>
      <c r="AM725" s="104"/>
      <c r="AN725" s="104"/>
      <c r="AO725" s="104"/>
      <c r="AP725" s="104"/>
      <c r="AQ725" s="104"/>
      <c r="AR725" s="104"/>
      <c r="AS725" s="104"/>
      <c r="AT725" s="104"/>
      <c r="AU725" s="104"/>
      <c r="AV725" s="104"/>
      <c r="AW725" s="104"/>
      <c r="AX725" s="104"/>
      <c r="AY725" s="104"/>
      <c r="AZ725" s="104"/>
      <c r="BA725" s="104"/>
    </row>
    <row r="726" spans="21:53" x14ac:dyDescent="0.2">
      <c r="U726" s="12"/>
      <c r="V726" s="12"/>
      <c r="W726" s="12"/>
      <c r="X726" s="12"/>
      <c r="Y726" s="12"/>
      <c r="Z726" s="12"/>
      <c r="AA726" s="12"/>
      <c r="AB726" s="12"/>
      <c r="AC726" s="12"/>
      <c r="AD726" s="12"/>
      <c r="AE726" s="12"/>
      <c r="AF726" s="12"/>
      <c r="AG726" s="104"/>
      <c r="AH726" s="104"/>
      <c r="AI726" s="104"/>
      <c r="AJ726" s="104"/>
      <c r="AK726" s="104"/>
      <c r="AL726" s="104"/>
      <c r="AM726" s="104"/>
      <c r="AN726" s="104"/>
      <c r="AO726" s="104"/>
      <c r="AP726" s="104"/>
      <c r="AQ726" s="104"/>
      <c r="AR726" s="104"/>
      <c r="AS726" s="104"/>
      <c r="AT726" s="104"/>
      <c r="AU726" s="104"/>
      <c r="AV726" s="104"/>
      <c r="AW726" s="104"/>
      <c r="AX726" s="104"/>
      <c r="AY726" s="104"/>
      <c r="AZ726" s="104"/>
      <c r="BA726" s="104"/>
    </row>
    <row r="727" spans="21:53" x14ac:dyDescent="0.2">
      <c r="U727" s="12"/>
      <c r="V727" s="12"/>
      <c r="W727" s="12"/>
      <c r="X727" s="12"/>
      <c r="Y727" s="12"/>
      <c r="Z727" s="12"/>
      <c r="AA727" s="12"/>
      <c r="AB727" s="12"/>
      <c r="AC727" s="12"/>
      <c r="AD727" s="12"/>
      <c r="AE727" s="12"/>
      <c r="AF727" s="12"/>
      <c r="AG727" s="104"/>
      <c r="AH727" s="104"/>
      <c r="AI727" s="104"/>
      <c r="AJ727" s="104"/>
      <c r="AK727" s="104"/>
      <c r="AL727" s="104"/>
      <c r="AM727" s="104"/>
      <c r="AN727" s="104"/>
      <c r="AO727" s="104"/>
      <c r="AP727" s="104"/>
      <c r="AQ727" s="104"/>
      <c r="AR727" s="104"/>
      <c r="AS727" s="104"/>
      <c r="AT727" s="104"/>
      <c r="AU727" s="104"/>
      <c r="AV727" s="104"/>
      <c r="AW727" s="104"/>
      <c r="AX727" s="104"/>
      <c r="AY727" s="104"/>
      <c r="AZ727" s="104"/>
      <c r="BA727" s="104"/>
    </row>
    <row r="728" spans="21:53" x14ac:dyDescent="0.2">
      <c r="U728" s="12"/>
      <c r="V728" s="12"/>
      <c r="W728" s="12"/>
      <c r="X728" s="12"/>
      <c r="Y728" s="12"/>
      <c r="Z728" s="12"/>
      <c r="AA728" s="12"/>
      <c r="AB728" s="12"/>
      <c r="AC728" s="12"/>
      <c r="AD728" s="12"/>
      <c r="AE728" s="12"/>
      <c r="AF728" s="12"/>
      <c r="AG728" s="104"/>
      <c r="AH728" s="104"/>
      <c r="AI728" s="104"/>
      <c r="AJ728" s="104"/>
      <c r="AK728" s="104"/>
      <c r="AL728" s="104"/>
      <c r="AM728" s="104"/>
      <c r="AN728" s="104"/>
      <c r="AO728" s="104"/>
      <c r="AP728" s="104"/>
      <c r="AQ728" s="104"/>
      <c r="AR728" s="104"/>
      <c r="AS728" s="104"/>
      <c r="AT728" s="104"/>
      <c r="AU728" s="104"/>
      <c r="AV728" s="104"/>
      <c r="AW728" s="104"/>
      <c r="AX728" s="104"/>
      <c r="AY728" s="104"/>
      <c r="AZ728" s="104"/>
      <c r="BA728" s="104"/>
    </row>
    <row r="729" spans="21:53" x14ac:dyDescent="0.2">
      <c r="U729" s="12"/>
      <c r="V729" s="12"/>
      <c r="W729" s="12"/>
      <c r="X729" s="12"/>
      <c r="Y729" s="12"/>
      <c r="Z729" s="12"/>
      <c r="AA729" s="12"/>
      <c r="AB729" s="12"/>
      <c r="AC729" s="12"/>
      <c r="AD729" s="12"/>
      <c r="AE729" s="12"/>
      <c r="AF729" s="12"/>
      <c r="AG729" s="104"/>
      <c r="AH729" s="104"/>
      <c r="AI729" s="104"/>
      <c r="AJ729" s="104"/>
      <c r="AK729" s="104"/>
      <c r="AL729" s="104"/>
      <c r="AM729" s="104"/>
      <c r="AN729" s="104"/>
      <c r="AO729" s="104"/>
      <c r="AP729" s="104"/>
      <c r="AQ729" s="104"/>
      <c r="AR729" s="104"/>
      <c r="AS729" s="104"/>
      <c r="AT729" s="104"/>
      <c r="AU729" s="104"/>
      <c r="AV729" s="104"/>
      <c r="AW729" s="104"/>
      <c r="AX729" s="104"/>
      <c r="AY729" s="104"/>
      <c r="AZ729" s="104"/>
      <c r="BA729" s="104"/>
    </row>
    <row r="730" spans="21:53" x14ac:dyDescent="0.2">
      <c r="U730" s="12"/>
      <c r="V730" s="12"/>
      <c r="W730" s="12"/>
      <c r="X730" s="12"/>
      <c r="Y730" s="12"/>
      <c r="Z730" s="12"/>
      <c r="AA730" s="12"/>
      <c r="AB730" s="12"/>
      <c r="AC730" s="12"/>
      <c r="AD730" s="12"/>
      <c r="AE730" s="12"/>
      <c r="AF730" s="12"/>
      <c r="AG730" s="104"/>
      <c r="AH730" s="104"/>
      <c r="AI730" s="104"/>
      <c r="AJ730" s="104"/>
      <c r="AK730" s="104"/>
      <c r="AL730" s="104"/>
      <c r="AM730" s="104"/>
      <c r="AN730" s="104"/>
      <c r="AO730" s="104"/>
      <c r="AP730" s="104"/>
      <c r="AQ730" s="104"/>
      <c r="AR730" s="104"/>
      <c r="AS730" s="104"/>
      <c r="AT730" s="104"/>
      <c r="AU730" s="104"/>
      <c r="AV730" s="104"/>
      <c r="AW730" s="104"/>
      <c r="AX730" s="104"/>
      <c r="AY730" s="104"/>
      <c r="AZ730" s="104"/>
      <c r="BA730" s="104"/>
    </row>
    <row r="731" spans="21:53" x14ac:dyDescent="0.2">
      <c r="U731" s="12"/>
      <c r="V731" s="12"/>
      <c r="W731" s="12"/>
      <c r="X731" s="12"/>
      <c r="Y731" s="12"/>
      <c r="Z731" s="12"/>
      <c r="AA731" s="12"/>
      <c r="AB731" s="12"/>
      <c r="AC731" s="12"/>
      <c r="AD731" s="12"/>
      <c r="AE731" s="12"/>
      <c r="AF731" s="12"/>
      <c r="AG731" s="104"/>
      <c r="AH731" s="104"/>
      <c r="AI731" s="104"/>
      <c r="AJ731" s="104"/>
      <c r="AK731" s="104"/>
      <c r="AL731" s="104"/>
      <c r="AM731" s="104"/>
      <c r="AN731" s="104"/>
      <c r="AO731" s="104"/>
      <c r="AP731" s="104"/>
      <c r="AQ731" s="104"/>
      <c r="AR731" s="104"/>
      <c r="AS731" s="104"/>
      <c r="AT731" s="104"/>
      <c r="AU731" s="104"/>
      <c r="AV731" s="104"/>
      <c r="AW731" s="104"/>
      <c r="AX731" s="104"/>
      <c r="AY731" s="104"/>
      <c r="AZ731" s="104"/>
      <c r="BA731" s="104"/>
    </row>
    <row r="732" spans="21:53" x14ac:dyDescent="0.2">
      <c r="U732" s="12"/>
      <c r="V732" s="12"/>
      <c r="W732" s="12"/>
      <c r="X732" s="12"/>
      <c r="Y732" s="12"/>
      <c r="Z732" s="12"/>
      <c r="AA732" s="12"/>
      <c r="AB732" s="12"/>
      <c r="AC732" s="12"/>
      <c r="AD732" s="12"/>
      <c r="AE732" s="12"/>
      <c r="AF732" s="12"/>
      <c r="AG732" s="104"/>
      <c r="AH732" s="104"/>
      <c r="AI732" s="104"/>
      <c r="AJ732" s="104"/>
      <c r="AK732" s="104"/>
      <c r="AL732" s="104"/>
      <c r="AM732" s="104"/>
      <c r="AN732" s="104"/>
      <c r="AO732" s="104"/>
      <c r="AP732" s="104"/>
      <c r="AQ732" s="104"/>
      <c r="AR732" s="104"/>
      <c r="AS732" s="104"/>
      <c r="AT732" s="104"/>
      <c r="AU732" s="104"/>
      <c r="AV732" s="104"/>
      <c r="AW732" s="104"/>
      <c r="AX732" s="104"/>
      <c r="AY732" s="104"/>
      <c r="AZ732" s="104"/>
      <c r="BA732" s="104"/>
    </row>
    <row r="733" spans="21:53" x14ac:dyDescent="0.2">
      <c r="U733" s="12"/>
      <c r="V733" s="12"/>
      <c r="W733" s="12"/>
      <c r="X733" s="12"/>
      <c r="Y733" s="12"/>
      <c r="Z733" s="12"/>
      <c r="AA733" s="12"/>
      <c r="AB733" s="12"/>
      <c r="AC733" s="12"/>
      <c r="AD733" s="12"/>
      <c r="AE733" s="12"/>
      <c r="AF733" s="12"/>
      <c r="AG733" s="104"/>
      <c r="AH733" s="104"/>
      <c r="AI733" s="104"/>
      <c r="AJ733" s="104"/>
      <c r="AK733" s="104"/>
      <c r="AL733" s="104"/>
      <c r="AM733" s="104"/>
      <c r="AN733" s="104"/>
      <c r="AO733" s="104"/>
      <c r="AP733" s="104"/>
      <c r="AQ733" s="104"/>
      <c r="AR733" s="104"/>
      <c r="AS733" s="104"/>
      <c r="AT733" s="104"/>
      <c r="AU733" s="104"/>
      <c r="AV733" s="104"/>
      <c r="AW733" s="104"/>
      <c r="AX733" s="104"/>
      <c r="AY733" s="104"/>
      <c r="AZ733" s="104"/>
      <c r="BA733" s="104"/>
    </row>
    <row r="734" spans="21:53" x14ac:dyDescent="0.2">
      <c r="U734" s="12"/>
      <c r="V734" s="12"/>
      <c r="W734" s="12"/>
      <c r="X734" s="12"/>
      <c r="Y734" s="12"/>
      <c r="Z734" s="12"/>
      <c r="AA734" s="12"/>
      <c r="AB734" s="12"/>
      <c r="AC734" s="12"/>
      <c r="AD734" s="12"/>
      <c r="AE734" s="12"/>
      <c r="AF734" s="12"/>
      <c r="AG734" s="104"/>
      <c r="AH734" s="104"/>
      <c r="AI734" s="104"/>
      <c r="AJ734" s="104"/>
      <c r="AK734" s="104"/>
      <c r="AL734" s="104"/>
      <c r="AM734" s="104"/>
      <c r="AN734" s="104"/>
      <c r="AO734" s="104"/>
      <c r="AP734" s="104"/>
      <c r="AQ734" s="104"/>
      <c r="AR734" s="104"/>
      <c r="AS734" s="104"/>
      <c r="AT734" s="104"/>
      <c r="AU734" s="104"/>
      <c r="AV734" s="104"/>
      <c r="AW734" s="104"/>
      <c r="AX734" s="104"/>
      <c r="AY734" s="104"/>
      <c r="AZ734" s="104"/>
      <c r="BA734" s="104"/>
    </row>
    <row r="735" spans="21:53" x14ac:dyDescent="0.2">
      <c r="U735" s="12"/>
      <c r="V735" s="12"/>
      <c r="W735" s="12"/>
      <c r="X735" s="12"/>
      <c r="Y735" s="12"/>
      <c r="Z735" s="12"/>
      <c r="AA735" s="12"/>
      <c r="AB735" s="12"/>
      <c r="AC735" s="12"/>
      <c r="AD735" s="12"/>
      <c r="AE735" s="12"/>
      <c r="AF735" s="12"/>
      <c r="AG735" s="104"/>
      <c r="AH735" s="104"/>
      <c r="AI735" s="104"/>
      <c r="AJ735" s="104"/>
      <c r="AK735" s="104"/>
      <c r="AL735" s="104"/>
      <c r="AM735" s="104"/>
      <c r="AN735" s="104"/>
      <c r="AO735" s="104"/>
      <c r="AP735" s="104"/>
      <c r="AQ735" s="104"/>
      <c r="AR735" s="104"/>
      <c r="AS735" s="104"/>
      <c r="AT735" s="104"/>
      <c r="AU735" s="104"/>
      <c r="AV735" s="104"/>
      <c r="AW735" s="104"/>
      <c r="AX735" s="104"/>
      <c r="AY735" s="104"/>
      <c r="AZ735" s="104"/>
      <c r="BA735" s="104"/>
    </row>
    <row r="736" spans="21:53" x14ac:dyDescent="0.2">
      <c r="U736" s="12"/>
      <c r="V736" s="12"/>
      <c r="W736" s="12"/>
      <c r="X736" s="12"/>
      <c r="Y736" s="12"/>
      <c r="Z736" s="12"/>
      <c r="AA736" s="12"/>
      <c r="AB736" s="12"/>
      <c r="AC736" s="12"/>
      <c r="AD736" s="12"/>
      <c r="AE736" s="12"/>
      <c r="AF736" s="12"/>
      <c r="AG736" s="104"/>
      <c r="AH736" s="104"/>
      <c r="AI736" s="104"/>
      <c r="AJ736" s="104"/>
      <c r="AK736" s="104"/>
      <c r="AL736" s="104"/>
      <c r="AM736" s="104"/>
      <c r="AN736" s="104"/>
      <c r="AO736" s="104"/>
      <c r="AP736" s="104"/>
      <c r="AQ736" s="104"/>
      <c r="AR736" s="104"/>
      <c r="AS736" s="104"/>
      <c r="AT736" s="104"/>
      <c r="AU736" s="104"/>
      <c r="AV736" s="104"/>
      <c r="AW736" s="104"/>
      <c r="AX736" s="104"/>
      <c r="AY736" s="104"/>
      <c r="AZ736" s="104"/>
      <c r="BA736" s="104"/>
    </row>
    <row r="737" spans="21:53" x14ac:dyDescent="0.2">
      <c r="U737" s="12"/>
      <c r="V737" s="12"/>
      <c r="W737" s="12"/>
      <c r="X737" s="12"/>
      <c r="Y737" s="12"/>
      <c r="Z737" s="12"/>
      <c r="AA737" s="12"/>
      <c r="AB737" s="12"/>
      <c r="AC737" s="12"/>
      <c r="AD737" s="12"/>
      <c r="AE737" s="12"/>
      <c r="AF737" s="12"/>
      <c r="AG737" s="104"/>
      <c r="AH737" s="104"/>
      <c r="AI737" s="104"/>
      <c r="AJ737" s="104"/>
      <c r="AK737" s="104"/>
      <c r="AL737" s="104"/>
      <c r="AM737" s="104"/>
      <c r="AN737" s="104"/>
      <c r="AO737" s="104"/>
      <c r="AP737" s="104"/>
      <c r="AQ737" s="104"/>
      <c r="AR737" s="104"/>
      <c r="AS737" s="104"/>
      <c r="AT737" s="104"/>
      <c r="AU737" s="104"/>
      <c r="AV737" s="104"/>
      <c r="AW737" s="104"/>
      <c r="AX737" s="104"/>
      <c r="AY737" s="104"/>
      <c r="AZ737" s="104"/>
      <c r="BA737" s="104"/>
    </row>
    <row r="738" spans="21:53" x14ac:dyDescent="0.2">
      <c r="U738" s="12"/>
      <c r="V738" s="12"/>
      <c r="W738" s="12"/>
      <c r="X738" s="12"/>
      <c r="Y738" s="12"/>
      <c r="Z738" s="12"/>
      <c r="AA738" s="12"/>
      <c r="AB738" s="12"/>
      <c r="AC738" s="12"/>
      <c r="AD738" s="12"/>
      <c r="AE738" s="12"/>
      <c r="AF738" s="12"/>
      <c r="AG738" s="104"/>
      <c r="AH738" s="104"/>
      <c r="AI738" s="104"/>
      <c r="AJ738" s="104"/>
      <c r="AK738" s="104"/>
      <c r="AL738" s="104"/>
      <c r="AM738" s="104"/>
      <c r="AN738" s="104"/>
      <c r="AO738" s="104"/>
      <c r="AP738" s="104"/>
      <c r="AQ738" s="104"/>
      <c r="AR738" s="104"/>
      <c r="AS738" s="104"/>
      <c r="AT738" s="104"/>
      <c r="AU738" s="104"/>
      <c r="AV738" s="104"/>
      <c r="AW738" s="104"/>
      <c r="AX738" s="104"/>
      <c r="AY738" s="104"/>
      <c r="AZ738" s="104"/>
      <c r="BA738" s="104"/>
    </row>
    <row r="739" spans="21:53" x14ac:dyDescent="0.2">
      <c r="U739" s="12"/>
      <c r="V739" s="12"/>
      <c r="W739" s="12"/>
      <c r="X739" s="12"/>
      <c r="Y739" s="12"/>
      <c r="Z739" s="12"/>
      <c r="AA739" s="12"/>
      <c r="AB739" s="12"/>
      <c r="AC739" s="12"/>
      <c r="AD739" s="12"/>
      <c r="AE739" s="12"/>
      <c r="AF739" s="12"/>
      <c r="AG739" s="104"/>
      <c r="AH739" s="104"/>
      <c r="AI739" s="104"/>
      <c r="AJ739" s="104"/>
      <c r="AK739" s="104"/>
      <c r="AL739" s="104"/>
      <c r="AM739" s="104"/>
      <c r="AN739" s="104"/>
      <c r="AO739" s="104"/>
      <c r="AP739" s="104"/>
      <c r="AQ739" s="104"/>
      <c r="AR739" s="104"/>
      <c r="AS739" s="104"/>
      <c r="AT739" s="104"/>
      <c r="AU739" s="104"/>
      <c r="AV739" s="104"/>
      <c r="AW739" s="104"/>
      <c r="AX739" s="104"/>
      <c r="AY739" s="104"/>
      <c r="AZ739" s="104"/>
      <c r="BA739" s="104"/>
    </row>
    <row r="740" spans="21:53" x14ac:dyDescent="0.2">
      <c r="U740" s="12"/>
      <c r="V740" s="12"/>
      <c r="W740" s="12"/>
      <c r="X740" s="12"/>
      <c r="Y740" s="12"/>
      <c r="Z740" s="12"/>
      <c r="AA740" s="12"/>
      <c r="AB740" s="12"/>
      <c r="AC740" s="12"/>
      <c r="AD740" s="12"/>
      <c r="AE740" s="12"/>
      <c r="AF740" s="12"/>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row>
    <row r="741" spans="21:53" x14ac:dyDescent="0.2">
      <c r="U741" s="12"/>
      <c r="V741" s="12"/>
      <c r="W741" s="12"/>
      <c r="X741" s="12"/>
      <c r="Y741" s="12"/>
      <c r="Z741" s="12"/>
      <c r="AA741" s="12"/>
      <c r="AB741" s="12"/>
      <c r="AC741" s="12"/>
      <c r="AD741" s="12"/>
      <c r="AE741" s="12"/>
      <c r="AF741" s="12"/>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row>
    <row r="742" spans="21:53" x14ac:dyDescent="0.2">
      <c r="U742" s="12"/>
      <c r="V742" s="12"/>
      <c r="W742" s="12"/>
      <c r="X742" s="12"/>
      <c r="Y742" s="12"/>
      <c r="Z742" s="12"/>
      <c r="AA742" s="12"/>
      <c r="AB742" s="12"/>
      <c r="AC742" s="12"/>
      <c r="AD742" s="12"/>
      <c r="AE742" s="12"/>
      <c r="AF742" s="12"/>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row>
    <row r="743" spans="21:53" x14ac:dyDescent="0.2">
      <c r="U743" s="12"/>
      <c r="V743" s="12"/>
      <c r="W743" s="12"/>
      <c r="X743" s="12"/>
      <c r="Y743" s="12"/>
      <c r="Z743" s="12"/>
      <c r="AA743" s="12"/>
      <c r="AB743" s="12"/>
      <c r="AC743" s="12"/>
      <c r="AD743" s="12"/>
      <c r="AE743" s="12"/>
      <c r="AF743" s="12"/>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row>
    <row r="744" spans="21:53" x14ac:dyDescent="0.2">
      <c r="U744" s="12"/>
      <c r="V744" s="12"/>
      <c r="W744" s="12"/>
      <c r="X744" s="12"/>
      <c r="Y744" s="12"/>
      <c r="Z744" s="12"/>
      <c r="AA744" s="12"/>
      <c r="AB744" s="12"/>
      <c r="AC744" s="12"/>
      <c r="AD744" s="12"/>
      <c r="AE744" s="12"/>
      <c r="AF744" s="12"/>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row>
    <row r="745" spans="21:53" x14ac:dyDescent="0.2">
      <c r="U745" s="12"/>
      <c r="V745" s="12"/>
      <c r="W745" s="12"/>
      <c r="X745" s="12"/>
      <c r="Y745" s="12"/>
      <c r="Z745" s="12"/>
      <c r="AA745" s="12"/>
      <c r="AB745" s="12"/>
      <c r="AC745" s="12"/>
      <c r="AD745" s="12"/>
      <c r="AE745" s="12"/>
      <c r="AF745" s="12"/>
      <c r="AG745" s="104"/>
      <c r="AH745" s="104"/>
      <c r="AI745" s="104"/>
      <c r="AJ745" s="104"/>
      <c r="AK745" s="104"/>
      <c r="AL745" s="104"/>
      <c r="AM745" s="104"/>
      <c r="AN745" s="104"/>
      <c r="AO745" s="104"/>
      <c r="AP745" s="104"/>
      <c r="AQ745" s="104"/>
      <c r="AR745" s="104"/>
      <c r="AS745" s="104"/>
      <c r="AT745" s="104"/>
      <c r="AU745" s="104"/>
      <c r="AV745" s="104"/>
      <c r="AW745" s="104"/>
      <c r="AX745" s="104"/>
      <c r="AY745" s="104"/>
      <c r="AZ745" s="104"/>
      <c r="BA745" s="104"/>
    </row>
    <row r="746" spans="21:53" x14ac:dyDescent="0.2">
      <c r="U746" s="12"/>
      <c r="V746" s="12"/>
      <c r="W746" s="12"/>
      <c r="X746" s="12"/>
      <c r="Y746" s="12"/>
      <c r="Z746" s="12"/>
      <c r="AA746" s="12"/>
      <c r="AB746" s="12"/>
      <c r="AC746" s="12"/>
      <c r="AD746" s="12"/>
      <c r="AE746" s="12"/>
      <c r="AF746" s="12"/>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row>
    <row r="747" spans="21:53" x14ac:dyDescent="0.2">
      <c r="U747" s="12"/>
      <c r="V747" s="12"/>
      <c r="W747" s="12"/>
      <c r="X747" s="12"/>
      <c r="Y747" s="12"/>
      <c r="Z747" s="12"/>
      <c r="AA747" s="12"/>
      <c r="AB747" s="12"/>
      <c r="AC747" s="12"/>
      <c r="AD747" s="12"/>
      <c r="AE747" s="12"/>
      <c r="AF747" s="12"/>
      <c r="AG747" s="104"/>
      <c r="AH747" s="104"/>
      <c r="AI747" s="104"/>
      <c r="AJ747" s="104"/>
      <c r="AK747" s="104"/>
      <c r="AL747" s="104"/>
      <c r="AM747" s="104"/>
      <c r="AN747" s="104"/>
      <c r="AO747" s="104"/>
      <c r="AP747" s="104"/>
      <c r="AQ747" s="104"/>
      <c r="AR747" s="104"/>
      <c r="AS747" s="104"/>
      <c r="AT747" s="104"/>
      <c r="AU747" s="104"/>
      <c r="AV747" s="104"/>
      <c r="AW747" s="104"/>
      <c r="AX747" s="104"/>
      <c r="AY747" s="104"/>
      <c r="AZ747" s="104"/>
      <c r="BA747" s="104"/>
    </row>
    <row r="748" spans="21:53" x14ac:dyDescent="0.2">
      <c r="U748" s="12"/>
      <c r="V748" s="12"/>
      <c r="W748" s="12"/>
      <c r="X748" s="12"/>
      <c r="Y748" s="12"/>
      <c r="Z748" s="12"/>
      <c r="AA748" s="12"/>
      <c r="AB748" s="12"/>
      <c r="AC748" s="12"/>
      <c r="AD748" s="12"/>
      <c r="AE748" s="12"/>
      <c r="AF748" s="12"/>
      <c r="AG748" s="104"/>
      <c r="AH748" s="104"/>
      <c r="AI748" s="104"/>
      <c r="AJ748" s="104"/>
      <c r="AK748" s="104"/>
      <c r="AL748" s="104"/>
      <c r="AM748" s="104"/>
      <c r="AN748" s="104"/>
      <c r="AO748" s="104"/>
      <c r="AP748" s="104"/>
      <c r="AQ748" s="104"/>
      <c r="AR748" s="104"/>
      <c r="AS748" s="104"/>
      <c r="AT748" s="104"/>
      <c r="AU748" s="104"/>
      <c r="AV748" s="104"/>
      <c r="AW748" s="104"/>
      <c r="AX748" s="104"/>
      <c r="AY748" s="104"/>
      <c r="AZ748" s="104"/>
      <c r="BA748" s="104"/>
    </row>
    <row r="749" spans="21:53" x14ac:dyDescent="0.2">
      <c r="U749" s="12"/>
      <c r="V749" s="12"/>
      <c r="W749" s="12"/>
      <c r="X749" s="12"/>
      <c r="Y749" s="12"/>
      <c r="Z749" s="12"/>
      <c r="AA749" s="12"/>
      <c r="AB749" s="12"/>
      <c r="AC749" s="12"/>
      <c r="AD749" s="12"/>
      <c r="AE749" s="12"/>
      <c r="AF749" s="12"/>
      <c r="AG749" s="104"/>
      <c r="AH749" s="104"/>
      <c r="AI749" s="104"/>
      <c r="AJ749" s="104"/>
      <c r="AK749" s="104"/>
      <c r="AL749" s="104"/>
      <c r="AM749" s="104"/>
      <c r="AN749" s="104"/>
      <c r="AO749" s="104"/>
      <c r="AP749" s="104"/>
      <c r="AQ749" s="104"/>
      <c r="AR749" s="104"/>
      <c r="AS749" s="104"/>
      <c r="AT749" s="104"/>
      <c r="AU749" s="104"/>
      <c r="AV749" s="104"/>
      <c r="AW749" s="104"/>
      <c r="AX749" s="104"/>
      <c r="AY749" s="104"/>
      <c r="AZ749" s="104"/>
      <c r="BA749" s="104"/>
    </row>
    <row r="750" spans="21:53" x14ac:dyDescent="0.2">
      <c r="U750" s="12"/>
      <c r="V750" s="12"/>
      <c r="W750" s="12"/>
      <c r="X750" s="12"/>
      <c r="Y750" s="12"/>
      <c r="Z750" s="12"/>
      <c r="AA750" s="12"/>
      <c r="AB750" s="12"/>
      <c r="AC750" s="12"/>
      <c r="AD750" s="12"/>
      <c r="AE750" s="12"/>
      <c r="AF750" s="12"/>
      <c r="AG750" s="104"/>
      <c r="AH750" s="104"/>
      <c r="AI750" s="104"/>
      <c r="AJ750" s="104"/>
      <c r="AK750" s="104"/>
      <c r="AL750" s="104"/>
      <c r="AM750" s="104"/>
      <c r="AN750" s="104"/>
      <c r="AO750" s="104"/>
      <c r="AP750" s="104"/>
      <c r="AQ750" s="104"/>
      <c r="AR750" s="104"/>
      <c r="AS750" s="104"/>
      <c r="AT750" s="104"/>
      <c r="AU750" s="104"/>
      <c r="AV750" s="104"/>
      <c r="AW750" s="104"/>
      <c r="AX750" s="104"/>
      <c r="AY750" s="104"/>
      <c r="AZ750" s="104"/>
      <c r="BA750" s="104"/>
    </row>
    <row r="751" spans="21:53" x14ac:dyDescent="0.2">
      <c r="U751" s="12"/>
      <c r="V751" s="12"/>
      <c r="W751" s="12"/>
      <c r="X751" s="12"/>
      <c r="Y751" s="12"/>
      <c r="Z751" s="12"/>
      <c r="AA751" s="12"/>
      <c r="AB751" s="12"/>
      <c r="AC751" s="12"/>
      <c r="AD751" s="12"/>
      <c r="AE751" s="12"/>
      <c r="AF751" s="12"/>
      <c r="AG751" s="104"/>
      <c r="AH751" s="104"/>
      <c r="AI751" s="104"/>
      <c r="AJ751" s="104"/>
      <c r="AK751" s="104"/>
      <c r="AL751" s="104"/>
      <c r="AM751" s="104"/>
      <c r="AN751" s="104"/>
      <c r="AO751" s="104"/>
      <c r="AP751" s="104"/>
      <c r="AQ751" s="104"/>
      <c r="AR751" s="104"/>
      <c r="AS751" s="104"/>
      <c r="AT751" s="104"/>
      <c r="AU751" s="104"/>
      <c r="AV751" s="104"/>
      <c r="AW751" s="104"/>
      <c r="AX751" s="104"/>
      <c r="AY751" s="104"/>
      <c r="AZ751" s="104"/>
      <c r="BA751" s="104"/>
    </row>
  </sheetData>
  <sheetProtection algorithmName="SHA-512" hashValue="ObshdvxmX0pagzY1S9XqL6LfuXiYtkwZExkh/nSyjKVEUi7Y0eqkT9OmQBTTjlIP3V384dQuPncn1+CHdxrBTA==" saltValue="zrpdSVy9jysl4Ydu8lYz1w==" spinCount="100000" sheet="1" objects="1" scenarios="1" selectLockedCells="1"/>
  <dataConsolidate/>
  <mergeCells count="103">
    <mergeCell ref="A209:C209"/>
    <mergeCell ref="D210:E210"/>
    <mergeCell ref="F210:G210"/>
    <mergeCell ref="H210:I210"/>
    <mergeCell ref="K210:M210"/>
    <mergeCell ref="N210:O210"/>
    <mergeCell ref="A216:S217"/>
    <mergeCell ref="P211:Q211"/>
    <mergeCell ref="R211:S211"/>
    <mergeCell ref="A211:C211"/>
    <mergeCell ref="D211:E211"/>
    <mergeCell ref="F211:G211"/>
    <mergeCell ref="H211:I211"/>
    <mergeCell ref="K211:M211"/>
    <mergeCell ref="H209:I209"/>
    <mergeCell ref="K209:M209"/>
    <mergeCell ref="N209:O209"/>
    <mergeCell ref="N211:O211"/>
    <mergeCell ref="P209:Q209"/>
    <mergeCell ref="R209:S209"/>
    <mergeCell ref="A210:C210"/>
    <mergeCell ref="D209:E209"/>
    <mergeCell ref="F209:G209"/>
    <mergeCell ref="A448:P450"/>
    <mergeCell ref="F252:G252"/>
    <mergeCell ref="A293:S294"/>
    <mergeCell ref="A277:S278"/>
    <mergeCell ref="A254:S255"/>
    <mergeCell ref="P210:Q210"/>
    <mergeCell ref="G272:I273"/>
    <mergeCell ref="J272:K273"/>
    <mergeCell ref="L272:M273"/>
    <mergeCell ref="K233:L233"/>
    <mergeCell ref="K252:L252"/>
    <mergeCell ref="R210:S210"/>
    <mergeCell ref="G290:G291"/>
    <mergeCell ref="H290:I291"/>
    <mergeCell ref="J290:K291"/>
    <mergeCell ref="L290:N291"/>
    <mergeCell ref="N272:P273"/>
    <mergeCell ref="B384:F384"/>
    <mergeCell ref="H384:M384"/>
    <mergeCell ref="O324:S324"/>
    <mergeCell ref="O321:S323"/>
    <mergeCell ref="Q274:R274"/>
    <mergeCell ref="O327:R327"/>
    <mergeCell ref="P208:Q208"/>
    <mergeCell ref="R208:S208"/>
    <mergeCell ref="A207:C207"/>
    <mergeCell ref="D207:E207"/>
    <mergeCell ref="F207:G207"/>
    <mergeCell ref="H207:I207"/>
    <mergeCell ref="K207:M207"/>
    <mergeCell ref="N207:O207"/>
    <mergeCell ref="P207:Q207"/>
    <mergeCell ref="R207:S207"/>
    <mergeCell ref="A208:C208"/>
    <mergeCell ref="D208:E208"/>
    <mergeCell ref="F208:G208"/>
    <mergeCell ref="H208:I208"/>
    <mergeCell ref="K208:M208"/>
    <mergeCell ref="N208:O208"/>
    <mergeCell ref="A111:S112"/>
    <mergeCell ref="A107:S108"/>
    <mergeCell ref="A40:S41"/>
    <mergeCell ref="A43:S53"/>
    <mergeCell ref="A54:S58"/>
    <mergeCell ref="D134:G135"/>
    <mergeCell ref="H134:H135"/>
    <mergeCell ref="I134:J135"/>
    <mergeCell ref="A73:S74"/>
    <mergeCell ref="A60:S64"/>
    <mergeCell ref="A68:S69"/>
    <mergeCell ref="A71:S71"/>
    <mergeCell ref="F137:K137"/>
    <mergeCell ref="A195:S196"/>
    <mergeCell ref="A140:S141"/>
    <mergeCell ref="K200:S202"/>
    <mergeCell ref="A201:I203"/>
    <mergeCell ref="K203:M206"/>
    <mergeCell ref="N203:O206"/>
    <mergeCell ref="P203:S204"/>
    <mergeCell ref="A204:C205"/>
    <mergeCell ref="D204:E205"/>
    <mergeCell ref="F204:G205"/>
    <mergeCell ref="H204:I205"/>
    <mergeCell ref="P205:Q206"/>
    <mergeCell ref="R205:S206"/>
    <mergeCell ref="A206:C206"/>
    <mergeCell ref="D206:E206"/>
    <mergeCell ref="F206:G206"/>
    <mergeCell ref="H206:I206"/>
    <mergeCell ref="E35:H35"/>
    <mergeCell ref="L35:N36"/>
    <mergeCell ref="E36:H36"/>
    <mergeCell ref="E37:H37"/>
    <mergeCell ref="O35:Q36"/>
    <mergeCell ref="E32:H32"/>
    <mergeCell ref="E33:H33"/>
    <mergeCell ref="L33:N34"/>
    <mergeCell ref="O33:P33"/>
    <mergeCell ref="E34:H34"/>
    <mergeCell ref="O34:P34"/>
  </mergeCells>
  <conditionalFormatting sqref="G235:H238 G224:H230">
    <cfRule type="expression" dxfId="5" priority="5">
      <formula>D224="Chasse d'eau"</formula>
    </cfRule>
  </conditionalFormatting>
  <conditionalFormatting sqref="Z247:Z250">
    <cfRule type="expression" dxfId="4" priority="4">
      <formula>D224="Chasse d'eau"</formula>
    </cfRule>
  </conditionalFormatting>
  <conditionalFormatting sqref="G233:H234">
    <cfRule type="expression" dxfId="3" priority="3">
      <formula>D233="Chasse d'eau"</formula>
    </cfRule>
  </conditionalFormatting>
  <conditionalFormatting sqref="Z251:Z253">
    <cfRule type="expression" dxfId="2" priority="7">
      <formula>D227="Chasse d'eau"</formula>
    </cfRule>
  </conditionalFormatting>
  <conditionalFormatting sqref="F252">
    <cfRule type="expression" dxfId="1" priority="1">
      <formula>D252="Chasse d'eau"</formula>
    </cfRule>
  </conditionalFormatting>
  <conditionalFormatting sqref="H252">
    <cfRule type="expression" dxfId="0" priority="9">
      <formula>#REF!="Chasse d'eau"</formula>
    </cfRule>
  </conditionalFormatting>
  <hyperlinks>
    <hyperlink ref="A428" r:id="rId1"/>
    <hyperlink ref="A429" r:id="rId2"/>
    <hyperlink ref="A432" r:id="rId3"/>
    <hyperlink ref="A435" r:id="rId4"/>
    <hyperlink ref="A425" r:id="rId5"/>
    <hyperlink ref="A438" r:id="rId6"/>
  </hyperlinks>
  <printOptions horizontalCentered="1"/>
  <pageMargins left="0" right="0" top="0.31496062992125984" bottom="0.31496062992125984" header="0" footer="0"/>
  <pageSetup paperSize="9" orientation="landscape" r:id="rId7"/>
  <rowBreaks count="9" manualBreakCount="9">
    <brk id="38" max="18" man="1"/>
    <brk id="39" max="18" man="1"/>
    <brk id="71" max="18" man="1"/>
    <brk id="105" max="16383" man="1"/>
    <brk id="138" max="18" man="1"/>
    <brk id="214" max="18" man="1"/>
    <brk id="253" max="18" man="1"/>
    <brk id="291" max="18" man="1"/>
    <brk id="419" max="18"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vt:i4>
      </vt:variant>
    </vt:vector>
  </HeadingPairs>
  <TitlesOfParts>
    <vt:vector size="15" baseType="lpstr">
      <vt:lpstr>Relevé manuel</vt:lpstr>
      <vt:lpstr>Relevé</vt:lpstr>
      <vt:lpstr>Rapport-auto diagnostique</vt:lpstr>
      <vt:lpstr>Rapport version imprimable</vt:lpstr>
      <vt:lpstr>ampoules</vt:lpstr>
      <vt:lpstr>année</vt:lpstr>
      <vt:lpstr>congel</vt:lpstr>
      <vt:lpstr>Ecrans</vt:lpstr>
      <vt:lpstr>frigo</vt:lpstr>
      <vt:lpstr>mois</vt:lpstr>
      <vt:lpstr>multimedia</vt:lpstr>
      <vt:lpstr>pièces</vt:lpstr>
      <vt:lpstr>robinet</vt:lpstr>
      <vt:lpstr>selectionnez</vt:lpstr>
      <vt:lpstr>'Rapport version imprimable'!Zone_d_impression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dc:creator>
  <cp:lastModifiedBy>Aurore</cp:lastModifiedBy>
  <cp:lastPrinted>2016-09-16T14:46:51Z</cp:lastPrinted>
  <dcterms:created xsi:type="dcterms:W3CDTF">2016-04-24T10:37:40Z</dcterms:created>
  <dcterms:modified xsi:type="dcterms:W3CDTF">2016-09-16T15:18:24Z</dcterms:modified>
</cp:coreProperties>
</file>